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C:\Users\groettrup\Documents\THI\Studiengangleitung\KI Master\Curricular Analyse\"/>
    </mc:Choice>
  </mc:AlternateContent>
  <xr:revisionPtr revIDLastSave="0" documentId="13_ncr:1_{34A95D9B-89AC-47A0-8396-CA6DE5DFCB38}" xr6:coauthVersionLast="47" xr6:coauthVersionMax="47" xr10:uidLastSave="{00000000-0000-0000-0000-000000000000}"/>
  <bookViews>
    <workbookView xWindow="-120" yWindow="-120" windowWidth="29040" windowHeight="17640" xr2:uid="{61439A96-0D94-584E-AD8D-6DA1044BCDB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3" i="1" l="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41" i="1"/>
  <c r="H42" i="1"/>
  <c r="H43" i="1"/>
  <c r="H44" i="1"/>
  <c r="H45" i="1"/>
  <c r="H46" i="1"/>
  <c r="H47" i="1"/>
  <c r="H48" i="1"/>
  <c r="H49" i="1"/>
  <c r="H50" i="1"/>
  <c r="H51" i="1"/>
  <c r="H52" i="1"/>
  <c r="H37" i="1"/>
  <c r="H38" i="1"/>
  <c r="H39" i="1"/>
  <c r="H40" i="1"/>
  <c r="H36" i="1" l="1"/>
  <c r="H132" i="1" l="1"/>
  <c r="H131" i="1"/>
  <c r="H130" i="1"/>
  <c r="H129" i="1"/>
  <c r="H128" i="1"/>
  <c r="H125" i="1"/>
  <c r="H124" i="1"/>
  <c r="H123" i="1"/>
  <c r="I121" i="1" s="1"/>
  <c r="H122" i="1"/>
  <c r="H121" i="1"/>
  <c r="K121" i="1" l="1"/>
  <c r="I128" i="1"/>
  <c r="K128" i="1" s="1"/>
  <c r="J138" i="1"/>
  <c r="G113" i="1"/>
  <c r="J113" i="1"/>
  <c r="I106" i="1" l="1"/>
  <c r="K106" i="1" s="1"/>
  <c r="I71" i="1"/>
  <c r="K71" i="1" s="1"/>
  <c r="I78" i="1"/>
  <c r="K78" i="1" s="1"/>
  <c r="I85" i="1"/>
  <c r="K85" i="1" s="1"/>
  <c r="I99" i="1" l="1"/>
  <c r="K99" i="1" s="1"/>
  <c r="I92" i="1"/>
  <c r="K92" i="1" s="1"/>
  <c r="I148" i="1" l="1"/>
  <c r="I147" i="1"/>
  <c r="I146" i="1"/>
  <c r="G149" i="1" l="1"/>
  <c r="I149" i="1"/>
  <c r="G138" i="1" l="1"/>
  <c r="H133" i="1" l="1"/>
  <c r="H134" i="1"/>
  <c r="H135" i="1"/>
  <c r="H136" i="1"/>
  <c r="H137" i="1"/>
  <c r="I133" i="1" l="1"/>
  <c r="H138" i="1"/>
  <c r="I36" i="1"/>
  <c r="K36" i="1" s="1"/>
  <c r="I57" i="1"/>
  <c r="K57" i="1" s="1"/>
  <c r="I64" i="1"/>
  <c r="K64" i="1" s="1"/>
  <c r="I43" i="1"/>
  <c r="K43" i="1" s="1"/>
  <c r="I50" i="1"/>
  <c r="K50" i="1" s="1"/>
  <c r="H113" i="1"/>
  <c r="K133" i="1" l="1"/>
  <c r="K138" i="1" s="1"/>
  <c r="D155" i="1" s="1"/>
  <c r="E155" i="1" l="1"/>
  <c r="K113" i="1"/>
  <c r="D154" i="1" s="1"/>
  <c r="E154" i="1" l="1"/>
  <c r="E156" i="1" s="1"/>
  <c r="E157" i="1" s="1"/>
</calcChain>
</file>

<file path=xl/sharedStrings.xml><?xml version="1.0" encoding="utf-8"?>
<sst xmlns="http://schemas.openxmlformats.org/spreadsheetml/2006/main" count="149" uniqueCount="118">
  <si>
    <t>Credits</t>
  </si>
  <si>
    <t>ECTS</t>
  </si>
  <si>
    <r>
      <t xml:space="preserve">Gesamt / </t>
    </r>
    <r>
      <rPr>
        <b/>
        <i/>
        <sz val="9"/>
        <rFont val="Arial"/>
        <family val="2"/>
      </rPr>
      <t>Total:</t>
    </r>
  </si>
  <si>
    <t>THI: 7 ECTS</t>
  </si>
  <si>
    <r>
      <t>ECTS</t>
    </r>
    <r>
      <rPr>
        <sz val="11"/>
        <rFont val="Arial"/>
        <family val="2"/>
      </rPr>
      <t xml:space="preserve">
(1 ECTS=25 hours)</t>
    </r>
  </si>
  <si>
    <t>d) Auf welche speziellen Fähigkeiten möchten Sie uns noch hinweisen? / What other special skills would you like to point out to us?</t>
  </si>
  <si>
    <t>Informatik/Computer Science</t>
  </si>
  <si>
    <t>Design</t>
  </si>
  <si>
    <t>Usability, User research, etc.</t>
  </si>
  <si>
    <t>Other</t>
  </si>
  <si>
    <r>
      <t xml:space="preserve">Umfang / </t>
    </r>
    <r>
      <rPr>
        <b/>
        <i/>
        <sz val="11"/>
        <rFont val="Arial"/>
        <family val="2"/>
      </rPr>
      <t>duration</t>
    </r>
    <r>
      <rPr>
        <b/>
        <sz val="11"/>
        <rFont val="Arial"/>
        <family val="2"/>
      </rPr>
      <t xml:space="preserve">
</t>
    </r>
    <r>
      <rPr>
        <sz val="11"/>
        <rFont val="Arial"/>
        <family val="2"/>
      </rPr>
      <t>(in hours, please integer values only!)</t>
    </r>
  </si>
  <si>
    <r>
      <t xml:space="preserve">Beschreibung / </t>
    </r>
    <r>
      <rPr>
        <b/>
        <i/>
        <sz val="11"/>
        <rFont val="Arial"/>
        <family val="2"/>
      </rPr>
      <t xml:space="preserve">Description 
</t>
    </r>
    <r>
      <rPr>
        <sz val="11"/>
        <rFont val="Arial"/>
        <family val="2"/>
      </rPr>
      <t>(</t>
    </r>
    <r>
      <rPr>
        <b/>
        <sz val="11"/>
        <rFont val="Arial"/>
        <family val="2"/>
      </rPr>
      <t>no duplicates from parts b) or c)!</t>
    </r>
    <r>
      <rPr>
        <sz val="11"/>
        <rFont val="Arial"/>
        <family val="2"/>
      </rPr>
      <t xml:space="preserve"> Use free text/keywords; you can also explain the duration  here to make it more clear and; you can also add the link to a design portfolio, programming/web project, etc.)</t>
    </r>
  </si>
  <si>
    <r>
      <t xml:space="preserve">Bereich / </t>
    </r>
    <r>
      <rPr>
        <b/>
        <i/>
        <sz val="11"/>
        <rFont val="Arial"/>
        <family val="2"/>
      </rPr>
      <t>section</t>
    </r>
    <r>
      <rPr>
        <b/>
        <sz val="11"/>
        <rFont val="Arial"/>
        <family val="2"/>
      </rPr>
      <t xml:space="preserve">
</t>
    </r>
    <r>
      <rPr>
        <sz val="11"/>
        <rFont val="Arial"/>
        <family val="2"/>
      </rPr>
      <t>(select from drop-down list)</t>
    </r>
  </si>
  <si>
    <t>Diese speziellen Fähigkeiten helfen uns, Sie besser kennenzulernen. Aktuell wird der Bereich d) nicht im Rahmen des Eignungsfeststellungsverfahrens berücksichtigt.</t>
  </si>
  <si>
    <t>These special skills help us to get to know you better. At present, information in area d) is not considered in the aptitude assessment procedure.</t>
  </si>
  <si>
    <t>THI: 5 ECTS</t>
  </si>
  <si>
    <t>THI: 12 ECTS</t>
  </si>
  <si>
    <t xml:space="preserve">Name </t>
  </si>
  <si>
    <t>Curricular Analysis</t>
  </si>
  <si>
    <t xml:space="preserve">Please only fill in the gray, framed cells. Cells without frames are calculated automatically!                                                                           </t>
  </si>
  <si>
    <t>1) Personal data</t>
  </si>
  <si>
    <t>First name</t>
  </si>
  <si>
    <t>Date of Birth</t>
  </si>
  <si>
    <t>Nationality</t>
  </si>
  <si>
    <t>Your Bachelor's degree</t>
  </si>
  <si>
    <t>Name of the University</t>
  </si>
  <si>
    <t>Country of the university</t>
  </si>
  <si>
    <t>Study subject</t>
  </si>
  <si>
    <t>Standard period of study</t>
  </si>
  <si>
    <t>Years</t>
  </si>
  <si>
    <t>(e.g. "3" or "3,5"...)</t>
  </si>
  <si>
    <t>Total credits awarded</t>
  </si>
  <si>
    <t>Final grade</t>
  </si>
  <si>
    <t>Conversion factor</t>
  </si>
  <si>
    <t>2) Curricular Analysis</t>
  </si>
  <si>
    <t>Preliminary grade Curricular Analysis (Part b.1) and b.2))</t>
  </si>
  <si>
    <t>b.1) Basics of Artificial Intelligence:</t>
  </si>
  <si>
    <r>
      <t xml:space="preserve">Basics of Artificial Intelligence
</t>
    </r>
    <r>
      <rPr>
        <sz val="10"/>
        <rFont val="Arial"/>
        <family val="2"/>
      </rPr>
      <t>(0..60 Points)</t>
    </r>
  </si>
  <si>
    <r>
      <t xml:space="preserve">Practical Experience
</t>
    </r>
    <r>
      <rPr>
        <sz val="10"/>
        <rFont val="Arial"/>
        <family val="2"/>
      </rPr>
      <t>(0..20 Points)</t>
    </r>
  </si>
  <si>
    <t>Total Points</t>
  </si>
  <si>
    <t>Grade</t>
  </si>
  <si>
    <t>3) Declaration of Consent</t>
  </si>
  <si>
    <t>I am aware that negligently or intentionally providing false information is a regulatory offense and will lead to exclusion from the aptitude or enrollment procedure or - if discovered later - to revocation of the aptitude or enrollment.</t>
  </si>
  <si>
    <t>Date, Place, Signature</t>
  </si>
  <si>
    <t>Total:</t>
  </si>
  <si>
    <t>b.2) Practical Experience in Artificial Intelligence (e.g. as part of an internship semester)</t>
  </si>
  <si>
    <r>
      <t xml:space="preserve">Area
</t>
    </r>
    <r>
      <rPr>
        <sz val="11"/>
        <rFont val="Arial"/>
        <family val="2"/>
      </rPr>
      <t>(Description of the Modules: see Link above)</t>
    </r>
  </si>
  <si>
    <t>Practical Experience</t>
  </si>
  <si>
    <t>Other Practical Experience</t>
  </si>
  <si>
    <t>Alternatively, you can provide evidence of practical experience amounting to 17 of the 26 ECTS via a project work or thesis that includes the implementation of an AI application.</t>
  </si>
  <si>
    <t>Project</t>
  </si>
  <si>
    <t>Thesis</t>
  </si>
  <si>
    <t>25 Project</t>
  </si>
  <si>
    <r>
      <t>Modul</t>
    </r>
    <r>
      <rPr>
        <b/>
        <i/>
        <sz val="11"/>
        <rFont val="Arial"/>
        <family val="2"/>
      </rPr>
      <t xml:space="preserve">
</t>
    </r>
    <r>
      <rPr>
        <sz val="11"/>
        <rFont val="Arial"/>
        <family val="2"/>
      </rPr>
      <t>(You can also specify experience outside the college or university, conversion 25h = 1 ECTS)</t>
    </r>
  </si>
  <si>
    <t>ECTS per Area</t>
  </si>
  <si>
    <t>Weight</t>
  </si>
  <si>
    <t>Weighted ECTS</t>
  </si>
  <si>
    <t>ECTS per Area Bereich</t>
  </si>
  <si>
    <t>THI: 25 ECTS</t>
  </si>
  <si>
    <t>Sum THI: 25 ECTS</t>
  </si>
  <si>
    <r>
      <rPr>
        <b/>
        <sz val="8"/>
        <rFont val="Arial"/>
        <family val="2"/>
      </rPr>
      <t>Programming in Python</t>
    </r>
    <r>
      <rPr>
        <sz val="8"/>
        <rFont val="Arial"/>
        <family val="2"/>
      </rPr>
      <t xml:space="preserve">
(Fundamentals in Programming, Python)</t>
    </r>
  </si>
  <si>
    <r>
      <rPr>
        <b/>
        <sz val="8"/>
        <rFont val="Arial"/>
        <family val="2"/>
      </rPr>
      <t>Object-oriented Programming</t>
    </r>
    <r>
      <rPr>
        <sz val="8"/>
        <rFont val="Arial"/>
        <family val="2"/>
      </rPr>
      <t xml:space="preserve">
(object-oriented Programming)</t>
    </r>
  </si>
  <si>
    <r>
      <rPr>
        <b/>
        <sz val="8"/>
        <rFont val="Arial"/>
        <family val="2"/>
      </rPr>
      <t>Mathematics: Analysis</t>
    </r>
    <r>
      <rPr>
        <sz val="8"/>
        <rFont val="Arial"/>
        <family val="2"/>
      </rPr>
      <t xml:space="preserve">
(Analyis, Differential &amp; integral calculus)</t>
    </r>
  </si>
  <si>
    <r>
      <rPr>
        <b/>
        <sz val="8"/>
        <rFont val="Arial"/>
        <family val="2"/>
      </rPr>
      <t>Mathematics: Linear Algebra</t>
    </r>
    <r>
      <rPr>
        <sz val="8"/>
        <rFont val="Arial"/>
        <family val="2"/>
      </rPr>
      <t xml:space="preserve">
(Linear algebra, Matrix operations, Linear equations)</t>
    </r>
  </si>
  <si>
    <r>
      <rPr>
        <b/>
        <sz val="8"/>
        <rFont val="Arial"/>
        <family val="2"/>
      </rPr>
      <t>Propbability Theory and Statistics</t>
    </r>
    <r>
      <rPr>
        <sz val="8"/>
        <rFont val="Arial"/>
        <family val="2"/>
      </rPr>
      <t xml:space="preserve">
(Descriptive statistics, conditional probabilities, random variables and distributions, Estimation &amp; Test theory)</t>
    </r>
  </si>
  <si>
    <r>
      <t xml:space="preserve">Optimization Algorithms
</t>
    </r>
    <r>
      <rPr>
        <sz val="8"/>
        <rFont val="Arial"/>
        <family val="2"/>
      </rPr>
      <t>(Gradient descent, Newton method, Evolutionary algorithms)</t>
    </r>
  </si>
  <si>
    <r>
      <rPr>
        <b/>
        <sz val="8"/>
        <rFont val="Arial"/>
        <family val="2"/>
      </rPr>
      <t>Spoken and Natural Language Understanding</t>
    </r>
    <r>
      <rPr>
        <sz val="8"/>
        <rFont val="Arial"/>
        <family val="2"/>
      </rPr>
      <t xml:space="preserve">
(Language models, Acoustic models, Recurrent Networks)</t>
    </r>
  </si>
  <si>
    <r>
      <rPr>
        <b/>
        <sz val="8"/>
        <rFont val="Arial"/>
        <family val="2"/>
      </rPr>
      <t>Computer Vision</t>
    </r>
    <r>
      <rPr>
        <sz val="8"/>
        <rFont val="Arial"/>
        <family val="2"/>
      </rPr>
      <t xml:space="preserve">
(Fundamentals of computer vision, Convolutional Networks, Segmentation, Object recognition)</t>
    </r>
  </si>
  <si>
    <t>Big Data Technologies</t>
  </si>
  <si>
    <t>Spoken and Natural Language Understanding</t>
  </si>
  <si>
    <t>Computer Vision</t>
  </si>
  <si>
    <t>Machine Learning</t>
  </si>
  <si>
    <t>Optimization Algorithms</t>
  </si>
  <si>
    <t>Propbability Theory and Statistics</t>
  </si>
  <si>
    <t>Mathematics</t>
  </si>
  <si>
    <t>Programming</t>
  </si>
  <si>
    <t>Version: 03.11.2024</t>
  </si>
  <si>
    <r>
      <rPr>
        <b/>
        <sz val="8"/>
        <rFont val="Arial"/>
        <family val="2"/>
      </rPr>
      <t>Machine Learning: Neuronal networks</t>
    </r>
    <r>
      <rPr>
        <sz val="8"/>
        <rFont val="Arial"/>
        <family val="2"/>
      </rPr>
      <t xml:space="preserve">
(Training of neural networks (backpropagation, optimizer (Adam), regularization), Autoencoder)</t>
    </r>
  </si>
  <si>
    <r>
      <rPr>
        <b/>
        <sz val="8"/>
        <rFont val="Arial"/>
        <family val="2"/>
      </rPr>
      <t>Machine Learning: Foundations of ML</t>
    </r>
    <r>
      <rPr>
        <sz val="8"/>
        <rFont val="Arial"/>
        <family val="2"/>
      </rPr>
      <t xml:space="preserve">
(Supervised learning (loss function, generalization, cross-validation), Data preparation, Model evaluation, Unsupervised Learning)</t>
    </r>
  </si>
  <si>
    <r>
      <rPr>
        <b/>
        <sz val="8"/>
        <rFont val="Arial"/>
        <family val="2"/>
      </rPr>
      <t>Big-Data Technologies</t>
    </r>
    <r>
      <rPr>
        <sz val="8"/>
        <rFont val="Arial"/>
        <family val="2"/>
      </rPr>
      <t xml:space="preserve">
(Relational databases, NoSQL, Hadoop, Spark)</t>
    </r>
  </si>
  <si>
    <t xml:space="preserve">Please enter below the basic modules of your degree program that correspond to the topics mentioned (see links to the module description), as well as the credits received. These will be converted into ECTS if necessary! 
</t>
  </si>
  <si>
    <t>https://www.thi.de/en/computer-science/degree-programmes/artificial-intelligence-bsc/</t>
  </si>
  <si>
    <t>https://www.thi.de/en/computer-science/degree-programmes/computer-science-and-artificial-intelligence-bsc/</t>
  </si>
  <si>
    <r>
      <rPr>
        <b/>
        <sz val="11"/>
        <color theme="1"/>
        <rFont val="Arial"/>
        <family val="2"/>
      </rPr>
      <t>Remark, how to continue</t>
    </r>
    <r>
      <rPr>
        <sz val="11"/>
        <color theme="1"/>
        <rFont val="Arial"/>
        <family val="2"/>
      </rPr>
      <t xml:space="preserve">
</t>
    </r>
    <r>
      <rPr>
        <b/>
        <sz val="11"/>
        <color rgb="FFFF0000"/>
        <rFont val="Arial"/>
        <family val="2"/>
      </rPr>
      <t>THI graduates</t>
    </r>
    <r>
      <rPr>
        <sz val="11"/>
        <color theme="1"/>
        <rFont val="Arial"/>
        <family val="2"/>
      </rPr>
      <t xml:space="preserve"> of the following B.Sc. programs please proceed directly to point 3):
* Artificial Intelligence (B. Sc.)
* Computer Science and Artificial Intelligence (B. Sc.)
</t>
    </r>
    <r>
      <rPr>
        <b/>
        <sz val="11"/>
        <color rgb="FFFF0000"/>
        <rFont val="Arial"/>
        <family val="2"/>
      </rPr>
      <t>All other applicants</t>
    </r>
    <r>
      <rPr>
        <sz val="11"/>
        <color theme="1"/>
        <rFont val="Arial"/>
        <family val="2"/>
      </rPr>
      <t>, please fill out the Curricular Analysis in 2).</t>
    </r>
  </si>
  <si>
    <t>Related Modules</t>
  </si>
  <si>
    <t>AI-B:    2.1 &amp; 2.2</t>
  </si>
  <si>
    <r>
      <t xml:space="preserve">Area
</t>
    </r>
    <r>
      <rPr>
        <sz val="11"/>
        <rFont val="Arial"/>
        <family val="2"/>
      </rPr>
      <t>(Description of the Modules: see links above)</t>
    </r>
  </si>
  <si>
    <t>CAI-B: 1.1 &amp; 1.2</t>
  </si>
  <si>
    <t>A description of the Bachelor modules and their contents can be found in the module handbooks on the pages:</t>
  </si>
  <si>
    <t>Artificial Intelligence (AI-B):</t>
  </si>
  <si>
    <t xml:space="preserve">Computer Science and Artificial Intelligence (CAI-B): </t>
  </si>
  <si>
    <t>AI-B:    3.1 &amp; 3.2</t>
  </si>
  <si>
    <t>CAI-B: 6.1 &amp; 6.2</t>
  </si>
  <si>
    <t>AI-B:    6.1 &amp; 6.2</t>
  </si>
  <si>
    <t>CAI-B: 3.1 &amp; 3.2</t>
  </si>
  <si>
    <t>AI-B:    7.1 &amp; 7.2</t>
  </si>
  <si>
    <t>CAI-B: 8.1 &amp; 8.2</t>
  </si>
  <si>
    <t>AI-B:    8.1 &amp; 8.2 &amp; 9.1 &amp; 9.2</t>
  </si>
  <si>
    <t>CAI-B: 4.1 &amp; 4.2</t>
  </si>
  <si>
    <t>AI-B:    14</t>
  </si>
  <si>
    <t>CAI-B: 13</t>
  </si>
  <si>
    <t>CAI-B: 9.1 &amp; 9.2</t>
  </si>
  <si>
    <t>AI-B:    11.1 &amp; 11.2 &amp; 12.1 &amp; 12.2</t>
  </si>
  <si>
    <t>AI-B:    12.1 &amp; 12.2</t>
  </si>
  <si>
    <t>CAI-B: 14.1 &amp; 14.2</t>
  </si>
  <si>
    <t>AI-B:    21.1 &amp; 22.2</t>
  </si>
  <si>
    <t>CAI-B: 18.1 &amp; 18.2</t>
  </si>
  <si>
    <t>AI-B:    15.1 &amp; 15.2</t>
  </si>
  <si>
    <t>CAI-B: 17.1 &amp; 17.2</t>
  </si>
  <si>
    <t>CAI-B: 16.1 &amp; 16.2</t>
  </si>
  <si>
    <t>AI-B:    19.1 &amp; 19.2 &amp; 20.1 &amp; 20.2</t>
  </si>
  <si>
    <t>Practial Internship (18-20 weeks in total)</t>
  </si>
  <si>
    <t>28.2 Bachelor's Thesis</t>
  </si>
  <si>
    <t>30 Internship</t>
  </si>
  <si>
    <r>
      <rPr>
        <sz val="11"/>
        <color theme="1"/>
        <rFont val="Arial"/>
        <family val="2"/>
      </rPr>
      <t xml:space="preserve">You can add the following experiences:
* </t>
    </r>
    <r>
      <rPr>
        <sz val="11"/>
        <color rgb="FFFF0000"/>
        <rFont val="Arial"/>
        <family val="2"/>
      </rPr>
      <t>Work experience</t>
    </r>
    <r>
      <rPr>
        <sz val="11"/>
        <color theme="1"/>
        <rFont val="Arial"/>
        <family val="2"/>
      </rPr>
      <t xml:space="preserve"> in a company, e.g., via an internship or working student job.
* </t>
    </r>
    <r>
      <rPr>
        <sz val="11"/>
        <color rgb="FFFF0000"/>
        <rFont val="Arial"/>
        <family val="2"/>
      </rPr>
      <t>Project</t>
    </r>
    <r>
      <rPr>
        <sz val="11"/>
        <color theme="1"/>
        <rFont val="Arial"/>
        <family val="2"/>
      </rPr>
      <t xml:space="preserve"> in the context of your study programm, if an artificial intelligence algorithm was implemented there.
* </t>
    </r>
    <r>
      <rPr>
        <sz val="11"/>
        <color rgb="FFFF0000"/>
        <rFont val="Arial"/>
        <family val="2"/>
      </rPr>
      <t>Thesis</t>
    </r>
    <r>
      <rPr>
        <sz val="11"/>
        <color theme="1"/>
        <rFont val="Arial"/>
        <family val="2"/>
      </rPr>
      <t>, if an artificial intelligence algorithm was implemented there.</t>
    </r>
  </si>
  <si>
    <r>
      <t xml:space="preserve">Please enter below the practical work experience you have in the field of AI. The work experience </t>
    </r>
    <r>
      <rPr>
        <u/>
        <sz val="11"/>
        <color rgb="FFFF0000"/>
        <rFont val="Arial"/>
        <family val="2"/>
      </rPr>
      <t>must</t>
    </r>
    <r>
      <rPr>
        <sz val="11"/>
        <color rgb="FFFF0000"/>
        <rFont val="Arial"/>
        <family val="2"/>
      </rPr>
      <t xml:space="preserve"> include the development of an AI application, e.g., a machine learning algorithm.
</t>
    </r>
  </si>
  <si>
    <r>
      <t xml:space="preserve">Summe THI: </t>
    </r>
    <r>
      <rPr>
        <sz val="8"/>
        <rFont val="Arial"/>
        <family val="2"/>
      </rPr>
      <t>75</t>
    </r>
    <r>
      <rPr>
        <b/>
        <sz val="8"/>
        <rFont val="Arial"/>
        <family val="2"/>
      </rPr>
      <t xml:space="preserve"> ECTS</t>
    </r>
  </si>
  <si>
    <t>M. Sc. Artificial Intelligence (MAI-M) @ THI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</si>
</sst>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2"/>
      <color theme="1"/>
      <name val="Calibri"/>
      <family val="2"/>
      <scheme val="minor"/>
    </font>
    <font>
      <sz val="11"/>
      <color theme="1"/>
      <name val="Calibri"/>
      <family val="2"/>
      <scheme val="minor"/>
    </font>
    <font>
      <b/>
      <sz val="18"/>
      <name val="Arial"/>
      <family val="2"/>
    </font>
    <font>
      <b/>
      <sz val="11"/>
      <name val="Arial"/>
      <family val="2"/>
    </font>
    <font>
      <b/>
      <i/>
      <sz val="11"/>
      <name val="Arial"/>
      <family val="2"/>
    </font>
    <font>
      <sz val="10"/>
      <name val="Arial"/>
      <family val="2"/>
    </font>
    <font>
      <sz val="9"/>
      <name val="Arial"/>
      <family val="2"/>
    </font>
    <font>
      <b/>
      <sz val="10"/>
      <name val="Arial"/>
      <family val="2"/>
    </font>
    <font>
      <b/>
      <sz val="9"/>
      <name val="Arial"/>
      <family val="2"/>
    </font>
    <font>
      <b/>
      <i/>
      <sz val="9"/>
      <name val="Arial"/>
      <family val="2"/>
    </font>
    <font>
      <sz val="11"/>
      <name val="Arial"/>
      <family val="2"/>
    </font>
    <font>
      <sz val="11"/>
      <color theme="1"/>
      <name val="Calibri"/>
      <family val="2"/>
      <scheme val="minor"/>
    </font>
    <font>
      <b/>
      <u/>
      <sz val="11"/>
      <name val="Arial"/>
      <family val="2"/>
    </font>
    <font>
      <u/>
      <sz val="11"/>
      <name val="Arial"/>
      <family val="2"/>
    </font>
    <font>
      <sz val="8"/>
      <name val="Arial"/>
      <family val="2"/>
    </font>
    <font>
      <b/>
      <sz val="8"/>
      <name val="Arial"/>
      <family val="2"/>
    </font>
    <font>
      <sz val="12"/>
      <color theme="0"/>
      <name val="Calibri"/>
      <family val="2"/>
      <scheme val="minor"/>
    </font>
    <font>
      <sz val="10"/>
      <color theme="1"/>
      <name val="Arial"/>
      <family val="2"/>
    </font>
    <font>
      <sz val="10"/>
      <color theme="1"/>
      <name val="Calibri"/>
      <family val="2"/>
      <scheme val="minor"/>
    </font>
    <font>
      <sz val="11"/>
      <color rgb="FFFF0000"/>
      <name val="Arial"/>
      <family val="2"/>
    </font>
    <font>
      <b/>
      <sz val="8"/>
      <color theme="1"/>
      <name val="Arial"/>
      <family val="2"/>
    </font>
    <font>
      <b/>
      <sz val="10"/>
      <color theme="1"/>
      <name val="Calibri"/>
      <family val="2"/>
      <scheme val="minor"/>
    </font>
    <font>
      <u/>
      <sz val="12"/>
      <color theme="10"/>
      <name val="Calibri"/>
      <family val="2"/>
      <scheme val="minor"/>
    </font>
    <font>
      <sz val="11"/>
      <color theme="1"/>
      <name val="Arial"/>
      <family val="2"/>
    </font>
    <font>
      <b/>
      <sz val="11"/>
      <color theme="1"/>
      <name val="Arial"/>
      <family val="2"/>
    </font>
    <font>
      <b/>
      <sz val="11"/>
      <color rgb="FFFF0000"/>
      <name val="Arial"/>
      <family val="2"/>
    </font>
    <font>
      <sz val="8"/>
      <color theme="1"/>
      <name val="Arial"/>
      <family val="2"/>
    </font>
    <font>
      <u/>
      <sz val="11"/>
      <color rgb="FFFF0000"/>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rgb="FFFFFF00"/>
        <bgColor indexed="64"/>
      </patternFill>
    </fill>
    <fill>
      <patternFill patternType="solid">
        <fgColor theme="2" tint="-9.9978637043366805E-2"/>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22" fillId="0" borderId="0" applyNumberFormat="0" applyFill="0" applyBorder="0" applyAlignment="0" applyProtection="0"/>
  </cellStyleXfs>
  <cellXfs count="142">
    <xf numFmtId="0" fontId="0" fillId="0" borderId="0" xfId="0"/>
    <xf numFmtId="0" fontId="0" fillId="0" borderId="0" xfId="0" applyAlignment="1">
      <alignment vertical="center"/>
    </xf>
    <xf numFmtId="0" fontId="6" fillId="0" borderId="1" xfId="0" applyFont="1" applyBorder="1" applyAlignment="1">
      <alignment vertical="center"/>
    </xf>
    <xf numFmtId="0" fontId="6" fillId="0" borderId="2" xfId="0" applyFont="1" applyBorder="1"/>
    <xf numFmtId="0" fontId="6" fillId="0" borderId="0" xfId="0" applyFont="1"/>
    <xf numFmtId="0" fontId="6" fillId="0" borderId="0" xfId="0" applyFont="1" applyAlignment="1">
      <alignment horizontal="left" vertical="center" wrapText="1"/>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right"/>
    </xf>
    <xf numFmtId="0" fontId="3" fillId="0" borderId="0" xfId="0" applyFont="1" applyAlignment="1">
      <alignment vertical="top" wrapText="1"/>
    </xf>
    <xf numFmtId="0" fontId="11" fillId="0" borderId="0" xfId="0" applyFont="1" applyAlignment="1">
      <alignment vertical="center"/>
    </xf>
    <xf numFmtId="0" fontId="11" fillId="0" borderId="0" xfId="0" applyFont="1"/>
    <xf numFmtId="0" fontId="6" fillId="2" borderId="2" xfId="0" applyFont="1" applyFill="1" applyBorder="1" applyProtection="1">
      <protection locked="0"/>
    </xf>
    <xf numFmtId="0" fontId="6" fillId="3" borderId="5" xfId="0" applyFont="1" applyFill="1" applyBorder="1"/>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15" fillId="0" borderId="7" xfId="0" applyFont="1" applyBorder="1" applyAlignment="1">
      <alignment vertical="center" wrapText="1"/>
    </xf>
    <xf numFmtId="0" fontId="15" fillId="0" borderId="5" xfId="0" applyFont="1" applyBorder="1"/>
    <xf numFmtId="0" fontId="8" fillId="0" borderId="5" xfId="0" applyFont="1" applyBorder="1"/>
    <xf numFmtId="0" fontId="7"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horizontal="center" vertical="center"/>
    </xf>
    <xf numFmtId="164" fontId="0" fillId="0" borderId="0" xfId="0" applyNumberFormat="1" applyAlignment="1">
      <alignment vertical="center"/>
    </xf>
    <xf numFmtId="0" fontId="7" fillId="0" borderId="0" xfId="0" applyFont="1" applyAlignment="1">
      <alignment vertical="center"/>
    </xf>
    <xf numFmtId="0" fontId="5" fillId="0" borderId="0" xfId="0" applyFont="1" applyAlignment="1">
      <alignment vertical="center"/>
    </xf>
    <xf numFmtId="0" fontId="11" fillId="0" borderId="0" xfId="0" applyFont="1" applyAlignment="1">
      <alignment horizontal="center"/>
    </xf>
    <xf numFmtId="2" fontId="6" fillId="0" borderId="5" xfId="0" applyNumberFormat="1" applyFont="1" applyBorder="1" applyAlignment="1">
      <alignment vertical="center" wrapText="1"/>
    </xf>
    <xf numFmtId="0" fontId="12" fillId="0" borderId="0" xfId="0" applyFont="1" applyAlignment="1">
      <alignment vertical="center"/>
    </xf>
    <xf numFmtId="0" fontId="14" fillId="0" borderId="7" xfId="0" applyFont="1" applyBorder="1" applyAlignment="1">
      <alignment vertical="center" wrapText="1"/>
    </xf>
    <xf numFmtId="0" fontId="0" fillId="0" borderId="0" xfId="0" applyAlignment="1">
      <alignment horizontal="left"/>
    </xf>
    <xf numFmtId="0" fontId="10" fillId="0" borderId="0" xfId="0" applyFont="1"/>
    <xf numFmtId="0" fontId="6" fillId="4" borderId="5" xfId="0" applyFont="1" applyFill="1" applyBorder="1" applyAlignment="1">
      <alignment vertical="center"/>
    </xf>
    <xf numFmtId="0" fontId="16" fillId="0" borderId="0" xfId="0" applyFont="1"/>
    <xf numFmtId="0" fontId="0" fillId="4" borderId="0" xfId="0" applyFill="1"/>
    <xf numFmtId="0" fontId="14" fillId="5" borderId="5" xfId="0" applyFont="1" applyFill="1" applyBorder="1" applyAlignment="1" applyProtection="1">
      <alignment vertical="center" wrapText="1"/>
      <protection locked="0"/>
    </xf>
    <xf numFmtId="0" fontId="17" fillId="0" borderId="0" xfId="0" applyFont="1"/>
    <xf numFmtId="0" fontId="18" fillId="0" borderId="0" xfId="0" applyFont="1"/>
    <xf numFmtId="2" fontId="6" fillId="6" borderId="5" xfId="0" applyNumberFormat="1" applyFont="1" applyFill="1" applyBorder="1" applyAlignment="1">
      <alignment vertical="center" wrapText="1"/>
    </xf>
    <xf numFmtId="2" fontId="2" fillId="7" borderId="5" xfId="0" applyNumberFormat="1" applyFont="1" applyFill="1" applyBorder="1" applyAlignment="1">
      <alignment vertical="center" wrapText="1"/>
    </xf>
    <xf numFmtId="2" fontId="6" fillId="6" borderId="0" xfId="0" applyNumberFormat="1" applyFont="1" applyFill="1" applyAlignment="1">
      <alignment vertical="center" wrapText="1"/>
    </xf>
    <xf numFmtId="0" fontId="6" fillId="2" borderId="12" xfId="0" applyFont="1" applyFill="1" applyBorder="1" applyProtection="1">
      <protection locked="0"/>
    </xf>
    <xf numFmtId="0" fontId="6" fillId="3" borderId="6" xfId="0" applyFont="1" applyFill="1" applyBorder="1"/>
    <xf numFmtId="0" fontId="18" fillId="0" borderId="5" xfId="0" applyFont="1" applyBorder="1" applyAlignment="1">
      <alignment vertical="center" textRotation="90"/>
    </xf>
    <xf numFmtId="0" fontId="0" fillId="0" borderId="5" xfId="0" applyBorder="1"/>
    <xf numFmtId="0" fontId="19" fillId="0" borderId="0" xfId="0" applyFont="1" applyAlignment="1">
      <alignment wrapText="1"/>
    </xf>
    <xf numFmtId="0" fontId="19" fillId="0" borderId="0" xfId="0" applyFont="1"/>
    <xf numFmtId="0" fontId="22" fillId="0" borderId="0" xfId="1" applyProtection="1"/>
    <xf numFmtId="0" fontId="22" fillId="0" borderId="0" xfId="1" applyAlignment="1" applyProtection="1">
      <alignment wrapText="1"/>
    </xf>
    <xf numFmtId="0" fontId="19" fillId="0" borderId="0" xfId="0" applyFont="1" applyAlignment="1">
      <alignment horizontal="left" vertical="top" wrapText="1"/>
    </xf>
    <xf numFmtId="2" fontId="6" fillId="0" borderId="0" xfId="0" applyNumberFormat="1" applyFont="1" applyAlignment="1">
      <alignment horizontal="right" vertical="center"/>
    </xf>
    <xf numFmtId="2" fontId="6" fillId="0" borderId="0" xfId="0" applyNumberFormat="1" applyFont="1" applyAlignment="1">
      <alignment horizontal="right"/>
    </xf>
    <xf numFmtId="0" fontId="26" fillId="0" borderId="0" xfId="0" applyFont="1"/>
    <xf numFmtId="0" fontId="21" fillId="0" borderId="5" xfId="0" applyFont="1" applyBorder="1" applyAlignment="1">
      <alignment horizontal="center" vertical="center" textRotation="90" wrapText="1"/>
    </xf>
    <xf numFmtId="0" fontId="14" fillId="0" borderId="6" xfId="0" applyFont="1" applyBorder="1" applyAlignment="1">
      <alignment vertical="center" wrapText="1"/>
    </xf>
    <xf numFmtId="0" fontId="14" fillId="0" borderId="7" xfId="0" applyFont="1" applyBorder="1" applyAlignment="1">
      <alignment vertical="center" wrapText="1"/>
    </xf>
    <xf numFmtId="0" fontId="21" fillId="0" borderId="6" xfId="0" applyFont="1" applyBorder="1" applyAlignment="1">
      <alignment horizontal="center" vertical="center" textRotation="90"/>
    </xf>
    <xf numFmtId="0" fontId="21" fillId="0" borderId="7" xfId="0" applyFont="1" applyBorder="1" applyAlignment="1">
      <alignment horizontal="center" vertical="center" textRotation="90"/>
    </xf>
    <xf numFmtId="0" fontId="21" fillId="0" borderId="8" xfId="0" applyFont="1" applyBorder="1" applyAlignment="1">
      <alignment horizontal="center" vertical="center" textRotation="90"/>
    </xf>
    <xf numFmtId="0" fontId="0" fillId="0" borderId="7" xfId="0" applyBorder="1" applyAlignment="1">
      <alignment vertical="center" wrapText="1"/>
    </xf>
    <xf numFmtId="0" fontId="19" fillId="0" borderId="0" xfId="0" applyFont="1" applyAlignment="1">
      <alignment horizontal="left" vertical="top" wrapText="1"/>
    </xf>
    <xf numFmtId="0" fontId="23" fillId="0" borderId="0" xfId="0" applyFont="1" applyAlignment="1">
      <alignment horizontal="left" vertical="top" wrapText="1"/>
    </xf>
    <xf numFmtId="0" fontId="22" fillId="0" borderId="0" xfId="1" applyAlignment="1">
      <alignment horizontal="left" vertical="top" wrapText="1"/>
    </xf>
    <xf numFmtId="0" fontId="23" fillId="0" borderId="0" xfId="1" applyFont="1" applyAlignment="1" applyProtection="1">
      <alignment horizontal="left" vertical="top" wrapText="1"/>
    </xf>
    <xf numFmtId="0" fontId="22" fillId="0" borderId="0" xfId="1" applyAlignment="1" applyProtection="1">
      <alignment horizontal="left" vertical="top" wrapText="1"/>
    </xf>
    <xf numFmtId="0" fontId="6" fillId="2" borderId="1"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1" xfId="0" applyFont="1" applyFill="1" applyBorder="1" applyAlignment="1" applyProtection="1">
      <alignment vertical="center" wrapText="1"/>
      <protection locked="0"/>
    </xf>
    <xf numFmtId="0" fontId="6" fillId="0" borderId="3" xfId="0" applyFont="1" applyBorder="1" applyProtection="1">
      <protection locked="0"/>
    </xf>
    <xf numFmtId="0" fontId="6" fillId="0" borderId="2" xfId="0" applyFont="1" applyBorder="1" applyProtection="1">
      <protection locked="0"/>
    </xf>
    <xf numFmtId="0" fontId="5" fillId="0" borderId="6" xfId="0" applyFont="1" applyBorder="1"/>
    <xf numFmtId="0" fontId="5" fillId="0" borderId="7" xfId="0" applyFont="1" applyBorder="1"/>
    <xf numFmtId="0" fontId="5" fillId="0" borderId="8" xfId="0" applyFont="1" applyBorder="1"/>
    <xf numFmtId="0" fontId="0" fillId="0" borderId="7" xfId="0" applyBorder="1"/>
    <xf numFmtId="0" fontId="0" fillId="0" borderId="8" xfId="0" applyBorder="1"/>
    <xf numFmtId="0" fontId="18" fillId="0" borderId="5" xfId="0" applyFont="1" applyBorder="1" applyAlignment="1">
      <alignment horizontal="center" vertical="center" textRotation="90"/>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1" fillId="0" borderId="5" xfId="0" applyFont="1" applyBorder="1" applyAlignment="1">
      <alignment horizontal="center" vertical="center" textRotation="90"/>
    </xf>
    <xf numFmtId="0" fontId="6" fillId="2" borderId="3" xfId="0" applyFont="1" applyFill="1" applyBorder="1" applyAlignment="1" applyProtection="1">
      <alignment vertical="center" wrapText="1"/>
      <protection locked="0"/>
    </xf>
    <xf numFmtId="0" fontId="6" fillId="2" borderId="2" xfId="0" applyFont="1" applyFill="1" applyBorder="1" applyAlignment="1" applyProtection="1">
      <alignment vertical="center" wrapText="1"/>
      <protection locked="0"/>
    </xf>
    <xf numFmtId="0" fontId="10" fillId="0" borderId="0" xfId="0" applyFont="1" applyAlignment="1">
      <alignment horizontal="left" wrapText="1"/>
    </xf>
    <xf numFmtId="0" fontId="1" fillId="0" borderId="9" xfId="0" applyFont="1" applyBorder="1" applyAlignment="1" applyProtection="1">
      <alignment horizontal="center"/>
      <protection locked="0"/>
    </xf>
    <xf numFmtId="0" fontId="8" fillId="0" borderId="1" xfId="0" applyFont="1" applyBorder="1" applyAlignment="1">
      <alignment horizontal="right"/>
    </xf>
    <xf numFmtId="0" fontId="8" fillId="0" borderId="3" xfId="0" applyFont="1" applyBorder="1" applyAlignment="1">
      <alignment horizontal="right"/>
    </xf>
    <xf numFmtId="0" fontId="6" fillId="0" borderId="2" xfId="0" applyFont="1" applyBorder="1" applyAlignment="1">
      <alignment horizontal="right"/>
    </xf>
    <xf numFmtId="0" fontId="7" fillId="0" borderId="1" xfId="0" applyFont="1" applyBorder="1" applyAlignment="1">
      <alignment vertical="center" wrapText="1"/>
    </xf>
    <xf numFmtId="0" fontId="7" fillId="0" borderId="2" xfId="0" applyFont="1" applyBorder="1" applyAlignment="1">
      <alignment vertical="center" wrapText="1"/>
    </xf>
    <xf numFmtId="0" fontId="12" fillId="0" borderId="0" xfId="0" applyFont="1" applyAlignment="1">
      <alignment vertical="top" wrapText="1"/>
    </xf>
    <xf numFmtId="0" fontId="13" fillId="0" borderId="0" xfId="0" applyFont="1" applyAlignment="1">
      <alignment wrapText="1"/>
    </xf>
    <xf numFmtId="0" fontId="13" fillId="0" borderId="0" xfId="0" applyFont="1"/>
    <xf numFmtId="0" fontId="3" fillId="0" borderId="3" xfId="0" applyFont="1" applyBorder="1" applyAlignment="1">
      <alignment horizontal="center" vertical="center" wrapText="1"/>
    </xf>
    <xf numFmtId="0" fontId="6" fillId="2" borderId="1" xfId="0" applyFont="1" applyFill="1" applyBorder="1" applyAlignment="1" applyProtection="1">
      <alignment horizontal="center" vertical="top" wrapText="1"/>
      <protection locked="0"/>
    </xf>
    <xf numFmtId="0" fontId="6" fillId="2" borderId="3" xfId="0" applyFont="1" applyFill="1" applyBorder="1" applyAlignment="1" applyProtection="1">
      <alignment horizontal="center" vertical="top" wrapText="1"/>
      <protection locked="0"/>
    </xf>
    <xf numFmtId="0" fontId="6" fillId="2" borderId="1" xfId="0" applyFont="1" applyFill="1" applyBorder="1" applyProtection="1">
      <protection locked="0"/>
    </xf>
    <xf numFmtId="0" fontId="6" fillId="2" borderId="3" xfId="0" applyFont="1" applyFill="1" applyBorder="1" applyProtection="1">
      <protection locked="0"/>
    </xf>
    <xf numFmtId="0" fontId="8" fillId="0" borderId="2" xfId="0" applyFont="1" applyBorder="1" applyAlignment="1">
      <alignment horizontal="right"/>
    </xf>
    <xf numFmtId="0" fontId="12" fillId="0" borderId="0" xfId="0" applyFont="1" applyAlignment="1">
      <alignment vertical="center"/>
    </xf>
    <xf numFmtId="0" fontId="5" fillId="0" borderId="0" xfId="0" applyFont="1" applyAlignment="1">
      <alignment horizontal="left" vertical="justify" wrapText="1"/>
    </xf>
    <xf numFmtId="0" fontId="10" fillId="0" borderId="3" xfId="0" applyFont="1" applyBorder="1" applyAlignment="1">
      <alignment horizontal="center" vertical="center"/>
    </xf>
    <xf numFmtId="0" fontId="15" fillId="0" borderId="6" xfId="0" applyFont="1" applyBorder="1" applyAlignment="1">
      <alignment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xf>
    <xf numFmtId="0" fontId="10" fillId="0" borderId="0" xfId="0" applyFont="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left"/>
    </xf>
    <xf numFmtId="0" fontId="10" fillId="0" borderId="0" xfId="0" applyFont="1" applyAlignment="1">
      <alignment horizontal="right" vertical="center"/>
    </xf>
    <xf numFmtId="0" fontId="11" fillId="0" borderId="0" xfId="0" applyFont="1" applyAlignment="1">
      <alignment horizontal="right"/>
    </xf>
    <xf numFmtId="0" fontId="5" fillId="0" borderId="4" xfId="0" applyFont="1" applyBorder="1" applyAlignment="1">
      <alignment horizontal="center"/>
    </xf>
    <xf numFmtId="0" fontId="0" fillId="0" borderId="0" xfId="0" applyAlignment="1">
      <alignment horizontal="center"/>
    </xf>
    <xf numFmtId="0" fontId="6" fillId="2" borderId="1" xfId="0" applyFont="1" applyFill="1" applyBorder="1" applyAlignment="1" applyProtection="1">
      <alignment horizontal="right" vertical="center"/>
      <protection locked="0"/>
    </xf>
    <xf numFmtId="0" fontId="6" fillId="2" borderId="3" xfId="0" applyFont="1" applyFill="1" applyBorder="1" applyAlignment="1" applyProtection="1">
      <alignment horizontal="right" vertical="center"/>
      <protection locked="0"/>
    </xf>
    <xf numFmtId="0" fontId="6" fillId="2" borderId="2" xfId="0" applyFont="1" applyFill="1" applyBorder="1" applyAlignment="1" applyProtection="1">
      <alignment horizontal="right" vertical="center"/>
      <protection locked="0"/>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2" borderId="1" xfId="0" applyFont="1" applyFill="1" applyBorder="1" applyAlignment="1" applyProtection="1">
      <alignment horizontal="right" vertical="center" wrapText="1"/>
      <protection locked="0"/>
    </xf>
    <xf numFmtId="0" fontId="6" fillId="2" borderId="3" xfId="0" applyFont="1" applyFill="1" applyBorder="1" applyAlignment="1" applyProtection="1">
      <alignment horizontal="right" vertical="center" wrapText="1"/>
      <protection locked="0"/>
    </xf>
    <xf numFmtId="0" fontId="6" fillId="2" borderId="2" xfId="0" applyFont="1" applyFill="1" applyBorder="1" applyAlignment="1" applyProtection="1">
      <alignment horizontal="right" vertical="center" wrapText="1"/>
      <protection locked="0"/>
    </xf>
    <xf numFmtId="0" fontId="3" fillId="0" borderId="0" xfId="0" applyFont="1" applyAlignment="1">
      <alignment vertical="center"/>
    </xf>
    <xf numFmtId="0" fontId="10" fillId="0" borderId="0" xfId="0" applyFont="1"/>
    <xf numFmtId="0" fontId="0" fillId="2" borderId="3" xfId="0" applyFill="1" applyBorder="1" applyProtection="1">
      <protection locked="0"/>
    </xf>
    <xf numFmtId="0" fontId="0" fillId="2" borderId="2" xfId="0" applyFill="1" applyBorder="1" applyProtection="1">
      <protection locked="0"/>
    </xf>
    <xf numFmtId="0" fontId="6" fillId="0" borderId="3" xfId="0" applyFont="1" applyBorder="1" applyAlignment="1">
      <alignment vertical="center"/>
    </xf>
    <xf numFmtId="0" fontId="6" fillId="0" borderId="2" xfId="0" applyFont="1" applyBorder="1" applyAlignment="1">
      <alignment vertical="center"/>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2" fontId="6" fillId="0" borderId="1" xfId="0" applyNumberFormat="1" applyFont="1" applyBorder="1" applyAlignment="1">
      <alignment horizontal="right" vertical="center"/>
    </xf>
    <xf numFmtId="2" fontId="6" fillId="0" borderId="3" xfId="0" applyNumberFormat="1" applyFont="1" applyBorder="1" applyAlignment="1">
      <alignment horizontal="right"/>
    </xf>
    <xf numFmtId="2" fontId="6" fillId="0" borderId="2" xfId="0" applyNumberFormat="1" applyFont="1" applyBorder="1" applyAlignment="1">
      <alignment horizontal="right"/>
    </xf>
    <xf numFmtId="0" fontId="19" fillId="0" borderId="0" xfId="0" applyFont="1" applyAlignment="1">
      <alignment vertical="top" wrapText="1"/>
    </xf>
    <xf numFmtId="0" fontId="19" fillId="0" borderId="0" xfId="0" applyFont="1" applyAlignment="1">
      <alignment wrapText="1"/>
    </xf>
    <xf numFmtId="0" fontId="3" fillId="0" borderId="5" xfId="0" applyFont="1" applyBorder="1" applyAlignment="1">
      <alignment horizontal="center" vertical="center" wrapText="1"/>
    </xf>
    <xf numFmtId="0" fontId="6" fillId="2" borderId="11" xfId="0" applyFont="1" applyFill="1" applyBorder="1" applyAlignment="1" applyProtection="1">
      <alignment vertical="center" wrapText="1"/>
      <protection locked="0"/>
    </xf>
    <xf numFmtId="0" fontId="6" fillId="0" borderId="10" xfId="0" applyFont="1" applyBorder="1" applyProtection="1">
      <protection locked="0"/>
    </xf>
    <xf numFmtId="0" fontId="6" fillId="0" borderId="12" xfId="0" applyFont="1" applyBorder="1" applyProtection="1">
      <protection locked="0"/>
    </xf>
    <xf numFmtId="0" fontId="14" fillId="8" borderId="1" xfId="0" applyFont="1" applyFill="1" applyBorder="1" applyAlignment="1">
      <alignment horizontal="left" vertical="center" wrapText="1"/>
    </xf>
    <xf numFmtId="0" fontId="14" fillId="8" borderId="3" xfId="0" applyFont="1" applyFill="1" applyBorder="1" applyAlignment="1">
      <alignment horizontal="left" vertical="center" wrapText="1"/>
    </xf>
    <xf numFmtId="0" fontId="14" fillId="8" borderId="2" xfId="0" applyFont="1" applyFill="1" applyBorder="1" applyAlignment="1">
      <alignment horizontal="left" vertical="center" wrapText="1"/>
    </xf>
    <xf numFmtId="0" fontId="20" fillId="8" borderId="1" xfId="0" applyFont="1" applyFill="1" applyBorder="1" applyAlignment="1">
      <alignment horizontal="left" vertical="center" wrapText="1"/>
    </xf>
    <xf numFmtId="0" fontId="20" fillId="8" borderId="3" xfId="0" applyFont="1" applyFill="1" applyBorder="1" applyAlignment="1">
      <alignment horizontal="left" vertical="center" wrapText="1"/>
    </xf>
    <xf numFmtId="0" fontId="20" fillId="8" borderId="2" xfId="0" applyFont="1" applyFill="1" applyBorder="1" applyAlignment="1">
      <alignment horizontal="left" vertic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hi.de/en/computer-science/degree-programmes/computer-science-and-artificial-intelligence-bsc/" TargetMode="External"/><Relationship Id="rId1" Type="http://schemas.openxmlformats.org/officeDocument/2006/relationships/hyperlink" Target="https://www.thi.de/en/computer-science/degree-programmes/artificial-intelligence-b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4373E-75B3-DA4C-A0D2-F20A1623D60C}">
  <sheetPr codeName="Sheet1">
    <pageSetUpPr fitToPage="1"/>
  </sheetPr>
  <dimension ref="B2:K164"/>
  <sheetViews>
    <sheetView showGridLines="0" tabSelected="1" zoomScale="115" zoomScaleNormal="115" workbookViewId="0">
      <selection activeCell="D19" sqref="D19:G19"/>
    </sheetView>
  </sheetViews>
  <sheetFormatPr baseColWidth="10" defaultColWidth="10.875" defaultRowHeight="15.75" x14ac:dyDescent="0.25"/>
  <cols>
    <col min="2" max="2" width="6.5" customWidth="1"/>
    <col min="3" max="3" width="36.625" customWidth="1"/>
    <col min="4" max="4" width="8.875" customWidth="1"/>
    <col min="5" max="5" width="12.875" customWidth="1"/>
    <col min="6" max="6" width="34.375" customWidth="1"/>
    <col min="7" max="7" width="20.375" customWidth="1"/>
    <col min="10" max="10" width="12.875" customWidth="1"/>
  </cols>
  <sheetData>
    <row r="2" spans="2:9" s="29" customFormat="1" ht="24" customHeight="1" x14ac:dyDescent="0.25">
      <c r="B2" s="101" t="s">
        <v>18</v>
      </c>
      <c r="C2" s="101"/>
      <c r="D2" s="101"/>
      <c r="E2" s="101"/>
      <c r="F2" s="101"/>
      <c r="G2" s="101"/>
      <c r="H2" s="102"/>
      <c r="I2" s="103"/>
    </row>
    <row r="3" spans="2:9" s="29" customFormat="1" ht="24" customHeight="1" x14ac:dyDescent="0.25">
      <c r="B3" s="101" t="s">
        <v>117</v>
      </c>
      <c r="C3" s="103"/>
      <c r="D3" s="103"/>
      <c r="E3" s="103"/>
      <c r="F3" s="103"/>
      <c r="G3" s="103"/>
      <c r="H3" s="103"/>
      <c r="I3" s="103"/>
    </row>
    <row r="4" spans="2:9" x14ac:dyDescent="0.25">
      <c r="B4" s="1"/>
      <c r="C4" s="1"/>
      <c r="D4" s="1"/>
      <c r="E4" s="1"/>
      <c r="F4" s="1"/>
      <c r="G4" s="1"/>
      <c r="H4" s="1"/>
    </row>
    <row r="5" spans="2:9" ht="27" customHeight="1" x14ac:dyDescent="0.25">
      <c r="B5" s="104" t="s">
        <v>19</v>
      </c>
      <c r="C5" s="105"/>
      <c r="D5" s="105"/>
      <c r="E5" s="105"/>
      <c r="F5" s="105"/>
      <c r="G5" s="105"/>
      <c r="H5" s="105"/>
      <c r="I5" s="106"/>
    </row>
    <row r="6" spans="2:9" x14ac:dyDescent="0.25">
      <c r="B6" s="11"/>
      <c r="C6" s="11"/>
      <c r="D6" s="11"/>
      <c r="E6" s="11"/>
      <c r="F6" s="11"/>
      <c r="G6" s="11"/>
      <c r="H6" s="11"/>
      <c r="I6" s="11"/>
    </row>
    <row r="7" spans="2:9" x14ac:dyDescent="0.25">
      <c r="B7" s="10"/>
      <c r="C7" s="10"/>
      <c r="D7" s="10"/>
      <c r="E7" s="10"/>
      <c r="F7" s="10"/>
      <c r="G7" s="107" t="s">
        <v>76</v>
      </c>
      <c r="H7" s="108"/>
      <c r="I7" s="108"/>
    </row>
    <row r="8" spans="2:9" x14ac:dyDescent="0.25">
      <c r="B8" s="97" t="s">
        <v>20</v>
      </c>
      <c r="C8" s="97"/>
      <c r="D8" s="97"/>
      <c r="E8" s="97"/>
      <c r="F8" s="97"/>
      <c r="G8" s="97"/>
      <c r="H8" s="97"/>
      <c r="I8" s="97"/>
    </row>
    <row r="9" spans="2:9" x14ac:dyDescent="0.25">
      <c r="B9" s="27"/>
      <c r="C9" s="27"/>
      <c r="D9" s="27"/>
      <c r="E9" s="27"/>
      <c r="F9" s="27"/>
      <c r="G9" s="27"/>
      <c r="H9" s="27"/>
      <c r="I9" s="27"/>
    </row>
    <row r="10" spans="2:9" ht="26.1" customHeight="1" x14ac:dyDescent="0.25">
      <c r="B10" s="114" t="s">
        <v>17</v>
      </c>
      <c r="C10" s="115"/>
      <c r="D10" s="116"/>
      <c r="E10" s="117"/>
      <c r="F10" s="117"/>
      <c r="G10" s="118"/>
    </row>
    <row r="11" spans="2:9" ht="26.1" customHeight="1" x14ac:dyDescent="0.25">
      <c r="B11" s="114" t="s">
        <v>21</v>
      </c>
      <c r="C11" s="115"/>
      <c r="D11" s="116"/>
      <c r="E11" s="117"/>
      <c r="F11" s="117"/>
      <c r="G11" s="118"/>
    </row>
    <row r="12" spans="2:9" ht="26.1" customHeight="1" x14ac:dyDescent="0.25">
      <c r="B12" s="114" t="s">
        <v>22</v>
      </c>
      <c r="C12" s="115"/>
      <c r="D12" s="116"/>
      <c r="E12" s="117"/>
      <c r="F12" s="117"/>
      <c r="G12" s="118"/>
    </row>
    <row r="13" spans="2:9" ht="26.1" customHeight="1" x14ac:dyDescent="0.25">
      <c r="B13" s="114" t="s">
        <v>23</v>
      </c>
      <c r="C13" s="115"/>
      <c r="D13" s="116"/>
      <c r="E13" s="117"/>
      <c r="F13" s="117"/>
      <c r="G13" s="118"/>
    </row>
    <row r="14" spans="2:9" ht="26.1" customHeight="1" x14ac:dyDescent="0.25">
      <c r="B14" s="125"/>
      <c r="C14" s="125"/>
      <c r="D14" s="125"/>
      <c r="E14" s="125"/>
      <c r="F14" s="125"/>
      <c r="G14" s="125"/>
    </row>
    <row r="15" spans="2:9" x14ac:dyDescent="0.25">
      <c r="B15" s="126"/>
      <c r="C15" s="126"/>
      <c r="D15" s="126"/>
      <c r="E15" s="126"/>
      <c r="F15" s="126"/>
      <c r="G15" s="126"/>
    </row>
    <row r="16" spans="2:9" ht="26.1" customHeight="1" x14ac:dyDescent="0.25">
      <c r="B16" s="119" t="s">
        <v>24</v>
      </c>
      <c r="C16" s="120"/>
      <c r="D16" s="120"/>
      <c r="E16" s="120"/>
      <c r="F16" s="120"/>
      <c r="G16" s="120"/>
      <c r="H16" s="120"/>
    </row>
    <row r="17" spans="2:11" ht="26.1" customHeight="1" x14ac:dyDescent="0.25">
      <c r="B17" s="114" t="s">
        <v>25</v>
      </c>
      <c r="C17" s="115"/>
      <c r="D17" s="116"/>
      <c r="E17" s="117"/>
      <c r="F17" s="117"/>
      <c r="G17" s="118"/>
    </row>
    <row r="18" spans="2:11" ht="26.1" customHeight="1" x14ac:dyDescent="0.25">
      <c r="B18" s="114" t="s">
        <v>26</v>
      </c>
      <c r="C18" s="115"/>
      <c r="D18" s="116"/>
      <c r="E18" s="117"/>
      <c r="F18" s="117"/>
      <c r="G18" s="118"/>
    </row>
    <row r="19" spans="2:11" ht="26.1" customHeight="1" x14ac:dyDescent="0.25">
      <c r="B19" s="2" t="s">
        <v>27</v>
      </c>
      <c r="C19" s="3"/>
      <c r="D19" s="94"/>
      <c r="E19" s="121"/>
      <c r="F19" s="121"/>
      <c r="G19" s="122"/>
      <c r="H19" s="4"/>
    </row>
    <row r="20" spans="2:11" ht="26.1" customHeight="1" x14ac:dyDescent="0.25">
      <c r="B20" s="114" t="s">
        <v>28</v>
      </c>
      <c r="C20" s="115"/>
      <c r="D20" s="111"/>
      <c r="E20" s="112"/>
      <c r="F20" s="123" t="s">
        <v>29</v>
      </c>
      <c r="G20" s="124"/>
      <c r="H20" s="109" t="s">
        <v>30</v>
      </c>
      <c r="I20" s="110"/>
    </row>
    <row r="21" spans="2:11" ht="26.1" customHeight="1" x14ac:dyDescent="0.25">
      <c r="B21" s="114" t="s">
        <v>31</v>
      </c>
      <c r="C21" s="115"/>
      <c r="D21" s="111"/>
      <c r="E21" s="112"/>
      <c r="F21" s="112"/>
      <c r="G21" s="113"/>
    </row>
    <row r="22" spans="2:11" ht="26.1" customHeight="1" x14ac:dyDescent="0.25">
      <c r="B22" s="114" t="s">
        <v>32</v>
      </c>
      <c r="C22" s="115"/>
      <c r="D22" s="111"/>
      <c r="E22" s="112"/>
      <c r="F22" s="112"/>
      <c r="G22" s="113"/>
    </row>
    <row r="23" spans="2:11" ht="26.1" customHeight="1" x14ac:dyDescent="0.25">
      <c r="B23" s="114" t="s">
        <v>33</v>
      </c>
      <c r="C23" s="115"/>
      <c r="D23" s="127">
        <v>1</v>
      </c>
      <c r="E23" s="128"/>
      <c r="F23" s="128"/>
      <c r="G23" s="129"/>
    </row>
    <row r="24" spans="2:11" ht="26.1" customHeight="1" x14ac:dyDescent="0.25">
      <c r="B24" s="5"/>
      <c r="C24" s="5"/>
      <c r="D24" s="49"/>
      <c r="E24" s="50"/>
      <c r="F24" s="50"/>
      <c r="G24" s="50"/>
    </row>
    <row r="25" spans="2:11" ht="102" customHeight="1" x14ac:dyDescent="0.25">
      <c r="B25" s="59" t="s">
        <v>83</v>
      </c>
      <c r="C25" s="59"/>
      <c r="D25" s="59"/>
      <c r="E25" s="59"/>
      <c r="F25" s="59"/>
      <c r="G25" s="59"/>
      <c r="H25" s="59"/>
      <c r="I25" s="59"/>
    </row>
    <row r="26" spans="2:11" ht="36" customHeight="1" x14ac:dyDescent="0.25">
      <c r="B26" s="5"/>
      <c r="C26" s="6"/>
      <c r="D26" s="7"/>
      <c r="E26" s="8"/>
      <c r="F26" s="8"/>
      <c r="G26" s="8"/>
    </row>
    <row r="27" spans="2:11" x14ac:dyDescent="0.25">
      <c r="B27" s="97" t="s">
        <v>34</v>
      </c>
      <c r="C27" s="90"/>
      <c r="D27" s="90"/>
      <c r="E27" s="90"/>
      <c r="F27" s="90"/>
      <c r="G27" s="90"/>
      <c r="H27" s="90"/>
      <c r="I27" s="90"/>
    </row>
    <row r="28" spans="2:11" ht="38.25" customHeight="1" x14ac:dyDescent="0.25">
      <c r="B28" s="130" t="s">
        <v>80</v>
      </c>
      <c r="C28" s="131"/>
      <c r="D28" s="131"/>
      <c r="E28" s="131"/>
      <c r="F28" s="131"/>
      <c r="G28" s="131"/>
      <c r="H28" s="131"/>
      <c r="I28" s="131"/>
    </row>
    <row r="29" spans="2:11" ht="15.75" customHeight="1" x14ac:dyDescent="0.25">
      <c r="B29" s="60" t="s">
        <v>88</v>
      </c>
      <c r="C29" s="59"/>
      <c r="D29" s="59"/>
      <c r="E29" s="59"/>
      <c r="F29" s="59"/>
      <c r="G29" s="47"/>
      <c r="H29" s="44"/>
      <c r="I29" s="45"/>
      <c r="K29" s="46"/>
    </row>
    <row r="30" spans="2:11" ht="15.75" customHeight="1" x14ac:dyDescent="0.25">
      <c r="B30" s="60" t="s">
        <v>89</v>
      </c>
      <c r="C30" s="60"/>
      <c r="D30" s="61" t="s">
        <v>81</v>
      </c>
      <c r="E30" s="60"/>
      <c r="F30" s="60"/>
      <c r="G30" s="60"/>
      <c r="H30" s="60"/>
      <c r="I30" s="60"/>
      <c r="K30" s="46"/>
    </row>
    <row r="31" spans="2:11" ht="15.75" customHeight="1" x14ac:dyDescent="0.25">
      <c r="B31" s="62" t="s">
        <v>90</v>
      </c>
      <c r="C31" s="62"/>
      <c r="D31" s="63" t="s">
        <v>82</v>
      </c>
      <c r="E31" s="63"/>
      <c r="F31" s="63"/>
      <c r="G31" s="63"/>
      <c r="H31" s="63"/>
      <c r="I31" s="63"/>
      <c r="K31" s="46"/>
    </row>
    <row r="32" spans="2:11" x14ac:dyDescent="0.25">
      <c r="B32" s="9"/>
      <c r="C32" s="9"/>
      <c r="D32" s="63"/>
      <c r="E32" s="63"/>
      <c r="F32" s="63"/>
      <c r="G32" s="63"/>
      <c r="H32" s="63"/>
      <c r="I32" s="63"/>
    </row>
    <row r="33" spans="2:11" x14ac:dyDescent="0.25">
      <c r="B33" s="88" t="s">
        <v>36</v>
      </c>
      <c r="C33" s="88"/>
      <c r="D33" s="88"/>
      <c r="E33" s="89"/>
      <c r="F33" s="89"/>
      <c r="G33" s="89"/>
      <c r="H33" s="89"/>
      <c r="I33" s="90"/>
    </row>
    <row r="35" spans="2:11" ht="57.75" x14ac:dyDescent="0.25">
      <c r="B35" s="132" t="s">
        <v>86</v>
      </c>
      <c r="C35" s="132"/>
      <c r="D35" s="76" t="s">
        <v>53</v>
      </c>
      <c r="E35" s="99"/>
      <c r="F35" s="99"/>
      <c r="G35" s="14" t="s">
        <v>0</v>
      </c>
      <c r="H35" s="15" t="s">
        <v>4</v>
      </c>
      <c r="I35" s="15" t="s">
        <v>57</v>
      </c>
      <c r="J35" s="15" t="s">
        <v>55</v>
      </c>
      <c r="K35" s="15" t="s">
        <v>56</v>
      </c>
    </row>
    <row r="36" spans="2:11" ht="15.95" customHeight="1" x14ac:dyDescent="0.25">
      <c r="B36" s="78" t="s">
        <v>75</v>
      </c>
      <c r="C36" s="53" t="s">
        <v>60</v>
      </c>
      <c r="D36" s="67"/>
      <c r="E36" s="68"/>
      <c r="F36" s="69"/>
      <c r="G36" s="12"/>
      <c r="H36" s="13">
        <f t="shared" ref="H36:H99" si="0">G36*$D$23</f>
        <v>0</v>
      </c>
      <c r="I36" s="70">
        <f>IF(SUM(H36:H42)&gt;7,7,SUM(H36:H42))</f>
        <v>0</v>
      </c>
      <c r="J36" s="70">
        <v>5</v>
      </c>
      <c r="K36" s="70">
        <f>I36*J36</f>
        <v>0</v>
      </c>
    </row>
    <row r="37" spans="2:11" x14ac:dyDescent="0.25">
      <c r="B37" s="78"/>
      <c r="C37" s="58"/>
      <c r="D37" s="67"/>
      <c r="E37" s="68"/>
      <c r="F37" s="69"/>
      <c r="G37" s="12"/>
      <c r="H37" s="13">
        <f t="shared" si="0"/>
        <v>0</v>
      </c>
      <c r="I37" s="73"/>
      <c r="J37" s="73"/>
      <c r="K37" s="73"/>
    </row>
    <row r="38" spans="2:11" x14ac:dyDescent="0.25">
      <c r="B38" s="78"/>
      <c r="C38" s="73"/>
      <c r="D38" s="67"/>
      <c r="E38" s="68"/>
      <c r="F38" s="69"/>
      <c r="G38" s="12"/>
      <c r="H38" s="13">
        <f t="shared" si="0"/>
        <v>0</v>
      </c>
      <c r="I38" s="73"/>
      <c r="J38" s="73"/>
      <c r="K38" s="73"/>
    </row>
    <row r="39" spans="2:11" x14ac:dyDescent="0.25">
      <c r="B39" s="78"/>
      <c r="C39" s="16" t="s">
        <v>3</v>
      </c>
      <c r="D39" s="67"/>
      <c r="E39" s="68"/>
      <c r="F39" s="69"/>
      <c r="G39" s="12"/>
      <c r="H39" s="13">
        <f t="shared" si="0"/>
        <v>0</v>
      </c>
      <c r="I39" s="73"/>
      <c r="J39" s="73"/>
      <c r="K39" s="73"/>
    </row>
    <row r="40" spans="2:11" x14ac:dyDescent="0.25">
      <c r="B40" s="78"/>
      <c r="C40" s="51" t="s">
        <v>84</v>
      </c>
      <c r="D40" s="67"/>
      <c r="E40" s="68"/>
      <c r="F40" s="69"/>
      <c r="G40" s="12"/>
      <c r="H40" s="13">
        <f t="shared" si="0"/>
        <v>0</v>
      </c>
      <c r="I40" s="73"/>
      <c r="J40" s="73"/>
      <c r="K40" s="73"/>
    </row>
    <row r="41" spans="2:11" x14ac:dyDescent="0.25">
      <c r="B41" s="78"/>
      <c r="C41" s="28" t="s">
        <v>85</v>
      </c>
      <c r="D41" s="64"/>
      <c r="E41" s="65"/>
      <c r="F41" s="66"/>
      <c r="G41" s="12"/>
      <c r="H41" s="13">
        <f t="shared" si="0"/>
        <v>0</v>
      </c>
      <c r="I41" s="73"/>
      <c r="J41" s="73"/>
      <c r="K41" s="73"/>
    </row>
    <row r="42" spans="2:11" ht="15.95" customHeight="1" x14ac:dyDescent="0.25">
      <c r="B42" s="78"/>
      <c r="C42" s="28" t="s">
        <v>87</v>
      </c>
      <c r="D42" s="67"/>
      <c r="E42" s="68"/>
      <c r="F42" s="69"/>
      <c r="G42" s="12"/>
      <c r="H42" s="13">
        <f t="shared" si="0"/>
        <v>0</v>
      </c>
      <c r="I42" s="74"/>
      <c r="J42" s="74"/>
      <c r="K42" s="74"/>
    </row>
    <row r="43" spans="2:11" ht="15.95" customHeight="1" x14ac:dyDescent="0.25">
      <c r="B43" s="78"/>
      <c r="C43" s="53" t="s">
        <v>61</v>
      </c>
      <c r="D43" s="67"/>
      <c r="E43" s="68"/>
      <c r="F43" s="69"/>
      <c r="G43" s="12"/>
      <c r="H43" s="13">
        <f t="shared" si="0"/>
        <v>0</v>
      </c>
      <c r="I43" s="70">
        <f>IF(SUM(H43:H49)&gt;7,7,SUM(H43:H49))</f>
        <v>0</v>
      </c>
      <c r="J43" s="70">
        <v>5</v>
      </c>
      <c r="K43" s="70">
        <f>I43*J43</f>
        <v>0</v>
      </c>
    </row>
    <row r="44" spans="2:11" x14ac:dyDescent="0.25">
      <c r="B44" s="78"/>
      <c r="C44" s="58"/>
      <c r="D44" s="67"/>
      <c r="E44" s="68"/>
      <c r="F44" s="69"/>
      <c r="G44" s="12"/>
      <c r="H44" s="13">
        <f t="shared" si="0"/>
        <v>0</v>
      </c>
      <c r="I44" s="73"/>
      <c r="J44" s="73"/>
      <c r="K44" s="73"/>
    </row>
    <row r="45" spans="2:11" x14ac:dyDescent="0.25">
      <c r="B45" s="78"/>
      <c r="C45" s="58"/>
      <c r="D45" s="67"/>
      <c r="E45" s="68"/>
      <c r="F45" s="69"/>
      <c r="G45" s="12"/>
      <c r="H45" s="13">
        <f t="shared" si="0"/>
        <v>0</v>
      </c>
      <c r="I45" s="73"/>
      <c r="J45" s="73"/>
      <c r="K45" s="73"/>
    </row>
    <row r="46" spans="2:11" x14ac:dyDescent="0.25">
      <c r="B46" s="78"/>
      <c r="C46" s="16" t="s">
        <v>3</v>
      </c>
      <c r="D46" s="67"/>
      <c r="E46" s="68"/>
      <c r="F46" s="69"/>
      <c r="G46" s="12"/>
      <c r="H46" s="13">
        <f t="shared" si="0"/>
        <v>0</v>
      </c>
      <c r="I46" s="73"/>
      <c r="J46" s="73"/>
      <c r="K46" s="73"/>
    </row>
    <row r="47" spans="2:11" x14ac:dyDescent="0.25">
      <c r="B47" s="78"/>
      <c r="C47" s="51" t="s">
        <v>84</v>
      </c>
      <c r="D47" s="64"/>
      <c r="E47" s="65"/>
      <c r="F47" s="66"/>
      <c r="G47" s="12"/>
      <c r="H47" s="13">
        <f t="shared" si="0"/>
        <v>0</v>
      </c>
      <c r="I47" s="73"/>
      <c r="J47" s="73"/>
      <c r="K47" s="73"/>
    </row>
    <row r="48" spans="2:11" x14ac:dyDescent="0.25">
      <c r="B48" s="78"/>
      <c r="C48" s="28" t="s">
        <v>91</v>
      </c>
      <c r="D48" s="67"/>
      <c r="E48" s="68"/>
      <c r="F48" s="69"/>
      <c r="G48" s="12"/>
      <c r="H48" s="13">
        <f t="shared" si="0"/>
        <v>0</v>
      </c>
      <c r="I48" s="73"/>
      <c r="J48" s="73"/>
      <c r="K48" s="73"/>
    </row>
    <row r="49" spans="2:11" x14ac:dyDescent="0.25">
      <c r="B49" s="78"/>
      <c r="C49" s="28" t="s">
        <v>92</v>
      </c>
      <c r="D49" s="67"/>
      <c r="E49" s="68"/>
      <c r="F49" s="69"/>
      <c r="G49" s="12"/>
      <c r="H49" s="13">
        <f t="shared" si="0"/>
        <v>0</v>
      </c>
      <c r="I49" s="74"/>
      <c r="J49" s="73"/>
      <c r="K49" s="74"/>
    </row>
    <row r="50" spans="2:11" ht="15.95" customHeight="1" x14ac:dyDescent="0.25">
      <c r="B50" s="78" t="s">
        <v>74</v>
      </c>
      <c r="C50" s="53" t="s">
        <v>62</v>
      </c>
      <c r="D50" s="67"/>
      <c r="E50" s="68"/>
      <c r="F50" s="69"/>
      <c r="G50" s="12"/>
      <c r="H50" s="13">
        <f t="shared" si="0"/>
        <v>0</v>
      </c>
      <c r="I50" s="70">
        <f>IF(SUM(H50:H56)&gt;7,7,SUM(H50:H56))</f>
        <v>0</v>
      </c>
      <c r="J50" s="70">
        <v>3</v>
      </c>
      <c r="K50" s="70">
        <f>I50*J50</f>
        <v>0</v>
      </c>
    </row>
    <row r="51" spans="2:11" x14ac:dyDescent="0.25">
      <c r="B51" s="78"/>
      <c r="C51" s="54"/>
      <c r="D51" s="67"/>
      <c r="E51" s="68"/>
      <c r="F51" s="69"/>
      <c r="G51" s="12"/>
      <c r="H51" s="13">
        <f t="shared" si="0"/>
        <v>0</v>
      </c>
      <c r="I51" s="73"/>
      <c r="J51" s="73"/>
      <c r="K51" s="73"/>
    </row>
    <row r="52" spans="2:11" x14ac:dyDescent="0.25">
      <c r="B52" s="78"/>
      <c r="C52" s="54"/>
      <c r="D52" s="67"/>
      <c r="E52" s="68"/>
      <c r="F52" s="69"/>
      <c r="G52" s="12"/>
      <c r="H52" s="13">
        <f t="shared" si="0"/>
        <v>0</v>
      </c>
      <c r="I52" s="73"/>
      <c r="J52" s="73"/>
      <c r="K52" s="73"/>
    </row>
    <row r="53" spans="2:11" x14ac:dyDescent="0.25">
      <c r="B53" s="78"/>
      <c r="C53" s="16" t="s">
        <v>3</v>
      </c>
      <c r="D53" s="67"/>
      <c r="E53" s="68"/>
      <c r="F53" s="69"/>
      <c r="G53" s="12"/>
      <c r="H53" s="13">
        <f t="shared" si="0"/>
        <v>0</v>
      </c>
      <c r="I53" s="73"/>
      <c r="J53" s="73"/>
      <c r="K53" s="73"/>
    </row>
    <row r="54" spans="2:11" x14ac:dyDescent="0.25">
      <c r="B54" s="78"/>
      <c r="C54" s="51" t="s">
        <v>84</v>
      </c>
      <c r="D54" s="64"/>
      <c r="E54" s="65"/>
      <c r="F54" s="66"/>
      <c r="G54" s="12"/>
      <c r="H54" s="13">
        <f t="shared" si="0"/>
        <v>0</v>
      </c>
      <c r="I54" s="73"/>
      <c r="J54" s="73"/>
      <c r="K54" s="73"/>
    </row>
    <row r="55" spans="2:11" x14ac:dyDescent="0.25">
      <c r="B55" s="78"/>
      <c r="C55" s="28" t="s">
        <v>93</v>
      </c>
      <c r="D55" s="67"/>
      <c r="E55" s="68"/>
      <c r="F55" s="69"/>
      <c r="G55" s="12"/>
      <c r="H55" s="13">
        <f t="shared" si="0"/>
        <v>0</v>
      </c>
      <c r="I55" s="73"/>
      <c r="J55" s="73"/>
      <c r="K55" s="73"/>
    </row>
    <row r="56" spans="2:11" x14ac:dyDescent="0.25">
      <c r="B56" s="78"/>
      <c r="C56" s="28" t="s">
        <v>94</v>
      </c>
      <c r="D56" s="67"/>
      <c r="E56" s="68"/>
      <c r="F56" s="69"/>
      <c r="G56" s="12"/>
      <c r="H56" s="13">
        <f t="shared" si="0"/>
        <v>0</v>
      </c>
      <c r="I56" s="74"/>
      <c r="J56" s="74"/>
      <c r="K56" s="74"/>
    </row>
    <row r="57" spans="2:11" x14ac:dyDescent="0.25">
      <c r="B57" s="78"/>
      <c r="C57" s="53" t="s">
        <v>63</v>
      </c>
      <c r="D57" s="67"/>
      <c r="E57" s="79"/>
      <c r="F57" s="80"/>
      <c r="G57" s="12"/>
      <c r="H57" s="13">
        <f t="shared" si="0"/>
        <v>0</v>
      </c>
      <c r="I57" s="70">
        <f>IF(SUM(H57:H63)&gt;7,7,SUM(H57:H63))</f>
        <v>0</v>
      </c>
      <c r="J57" s="70">
        <v>3</v>
      </c>
      <c r="K57" s="70">
        <f>I57*J57</f>
        <v>0</v>
      </c>
    </row>
    <row r="58" spans="2:11" x14ac:dyDescent="0.25">
      <c r="B58" s="78"/>
      <c r="C58" s="54"/>
      <c r="D58" s="67"/>
      <c r="E58" s="79"/>
      <c r="F58" s="80"/>
      <c r="G58" s="12"/>
      <c r="H58" s="13">
        <f t="shared" si="0"/>
        <v>0</v>
      </c>
      <c r="I58" s="73"/>
      <c r="J58" s="71"/>
      <c r="K58" s="73"/>
    </row>
    <row r="59" spans="2:11" x14ac:dyDescent="0.25">
      <c r="B59" s="78"/>
      <c r="C59" s="54"/>
      <c r="D59" s="67"/>
      <c r="E59" s="68"/>
      <c r="F59" s="69"/>
      <c r="G59" s="12"/>
      <c r="H59" s="13">
        <f t="shared" si="0"/>
        <v>0</v>
      </c>
      <c r="I59" s="73"/>
      <c r="J59" s="73"/>
      <c r="K59" s="73"/>
    </row>
    <row r="60" spans="2:11" x14ac:dyDescent="0.25">
      <c r="B60" s="78"/>
      <c r="C60" s="16" t="s">
        <v>3</v>
      </c>
      <c r="D60" s="67"/>
      <c r="E60" s="68"/>
      <c r="F60" s="69"/>
      <c r="G60" s="12"/>
      <c r="H60" s="13">
        <f t="shared" si="0"/>
        <v>0</v>
      </c>
      <c r="I60" s="73"/>
      <c r="J60" s="73"/>
      <c r="K60" s="73"/>
    </row>
    <row r="61" spans="2:11" x14ac:dyDescent="0.25">
      <c r="B61" s="78"/>
      <c r="C61" s="51" t="s">
        <v>84</v>
      </c>
      <c r="D61" s="64"/>
      <c r="E61" s="65"/>
      <c r="F61" s="66"/>
      <c r="G61" s="12"/>
      <c r="H61" s="13">
        <f t="shared" si="0"/>
        <v>0</v>
      </c>
      <c r="I61" s="73"/>
      <c r="J61" s="73"/>
      <c r="K61" s="73"/>
    </row>
    <row r="62" spans="2:11" x14ac:dyDescent="0.25">
      <c r="B62" s="78"/>
      <c r="C62" s="28" t="s">
        <v>95</v>
      </c>
      <c r="D62" s="67"/>
      <c r="E62" s="68"/>
      <c r="F62" s="69"/>
      <c r="G62" s="12"/>
      <c r="H62" s="13">
        <f t="shared" si="0"/>
        <v>0</v>
      </c>
      <c r="I62" s="73"/>
      <c r="J62" s="73"/>
      <c r="K62" s="73"/>
    </row>
    <row r="63" spans="2:11" x14ac:dyDescent="0.25">
      <c r="B63" s="78"/>
      <c r="C63" s="28" t="s">
        <v>96</v>
      </c>
      <c r="D63" s="67"/>
      <c r="E63" s="68"/>
      <c r="F63" s="69"/>
      <c r="G63" s="12"/>
      <c r="H63" s="13">
        <f t="shared" si="0"/>
        <v>0</v>
      </c>
      <c r="I63" s="74"/>
      <c r="J63" s="74"/>
      <c r="K63" s="74"/>
    </row>
    <row r="64" spans="2:11" ht="15.95" customHeight="1" x14ac:dyDescent="0.25">
      <c r="B64" s="52" t="s">
        <v>73</v>
      </c>
      <c r="C64" s="53" t="s">
        <v>64</v>
      </c>
      <c r="D64" s="67"/>
      <c r="E64" s="68"/>
      <c r="F64" s="69"/>
      <c r="G64" s="12"/>
      <c r="H64" s="13">
        <f t="shared" si="0"/>
        <v>0</v>
      </c>
      <c r="I64" s="70">
        <f>IF(SUM(H64:H70)&gt;7,7,SUM(H64:H70))</f>
        <v>0</v>
      </c>
      <c r="J64" s="70">
        <v>5</v>
      </c>
      <c r="K64" s="70">
        <f>I64*J64</f>
        <v>0</v>
      </c>
    </row>
    <row r="65" spans="2:11" x14ac:dyDescent="0.25">
      <c r="B65" s="52"/>
      <c r="C65" s="54"/>
      <c r="D65" s="67"/>
      <c r="E65" s="68"/>
      <c r="F65" s="69"/>
      <c r="G65" s="12"/>
      <c r="H65" s="13">
        <f t="shared" si="0"/>
        <v>0</v>
      </c>
      <c r="I65" s="73"/>
      <c r="J65" s="73"/>
      <c r="K65" s="73"/>
    </row>
    <row r="66" spans="2:11" x14ac:dyDescent="0.25">
      <c r="B66" s="52"/>
      <c r="C66" s="54"/>
      <c r="D66" s="67"/>
      <c r="E66" s="68"/>
      <c r="F66" s="69"/>
      <c r="G66" s="12"/>
      <c r="H66" s="13">
        <f t="shared" si="0"/>
        <v>0</v>
      </c>
      <c r="I66" s="73"/>
      <c r="J66" s="73"/>
      <c r="K66" s="73"/>
    </row>
    <row r="67" spans="2:11" x14ac:dyDescent="0.25">
      <c r="B67" s="52"/>
      <c r="C67" s="16" t="s">
        <v>3</v>
      </c>
      <c r="D67" s="67"/>
      <c r="E67" s="68"/>
      <c r="F67" s="69"/>
      <c r="G67" s="12"/>
      <c r="H67" s="13">
        <f t="shared" si="0"/>
        <v>0</v>
      </c>
      <c r="I67" s="73"/>
      <c r="J67" s="73"/>
      <c r="K67" s="73"/>
    </row>
    <row r="68" spans="2:11" x14ac:dyDescent="0.25">
      <c r="B68" s="52"/>
      <c r="C68" s="51" t="s">
        <v>84</v>
      </c>
      <c r="D68" s="64"/>
      <c r="E68" s="65"/>
      <c r="F68" s="66"/>
      <c r="G68" s="12"/>
      <c r="H68" s="13">
        <f t="shared" si="0"/>
        <v>0</v>
      </c>
      <c r="I68" s="73"/>
      <c r="J68" s="73"/>
      <c r="K68" s="73"/>
    </row>
    <row r="69" spans="2:11" x14ac:dyDescent="0.25">
      <c r="B69" s="52"/>
      <c r="C69" s="28" t="s">
        <v>97</v>
      </c>
      <c r="D69" s="67"/>
      <c r="E69" s="68"/>
      <c r="F69" s="69"/>
      <c r="G69" s="12"/>
      <c r="H69" s="13">
        <f t="shared" si="0"/>
        <v>0</v>
      </c>
      <c r="I69" s="73"/>
      <c r="J69" s="73"/>
      <c r="K69" s="73"/>
    </row>
    <row r="70" spans="2:11" ht="15.75" customHeight="1" x14ac:dyDescent="0.25">
      <c r="B70" s="52"/>
      <c r="C70" s="28" t="s">
        <v>98</v>
      </c>
      <c r="D70" s="67"/>
      <c r="E70" s="68"/>
      <c r="F70" s="69"/>
      <c r="G70" s="12"/>
      <c r="H70" s="13">
        <f t="shared" si="0"/>
        <v>0</v>
      </c>
      <c r="I70" s="74"/>
      <c r="J70" s="74"/>
      <c r="K70" s="74"/>
    </row>
    <row r="71" spans="2:11" ht="15.95" customHeight="1" x14ac:dyDescent="0.25">
      <c r="B71" s="52" t="s">
        <v>72</v>
      </c>
      <c r="C71" s="100" t="s">
        <v>65</v>
      </c>
      <c r="D71" s="67"/>
      <c r="E71" s="68"/>
      <c r="F71" s="69"/>
      <c r="G71" s="12"/>
      <c r="H71" s="13">
        <f t="shared" si="0"/>
        <v>0</v>
      </c>
      <c r="I71" s="70">
        <f>IF(SUM(H71:H77)&gt;5,5,SUM(H71:H77))</f>
        <v>0</v>
      </c>
      <c r="J71" s="70">
        <v>6</v>
      </c>
      <c r="K71" s="70">
        <f>I71*J71</f>
        <v>0</v>
      </c>
    </row>
    <row r="72" spans="2:11" x14ac:dyDescent="0.25">
      <c r="B72" s="52"/>
      <c r="C72" s="54"/>
      <c r="D72" s="67"/>
      <c r="E72" s="68"/>
      <c r="F72" s="69"/>
      <c r="G72" s="12"/>
      <c r="H72" s="13">
        <f t="shared" si="0"/>
        <v>0</v>
      </c>
      <c r="I72" s="73"/>
      <c r="J72" s="73"/>
      <c r="K72" s="73"/>
    </row>
    <row r="73" spans="2:11" x14ac:dyDescent="0.25">
      <c r="B73" s="52"/>
      <c r="C73" s="54"/>
      <c r="D73" s="67"/>
      <c r="E73" s="68"/>
      <c r="F73" s="69"/>
      <c r="G73" s="12"/>
      <c r="H73" s="13">
        <f t="shared" si="0"/>
        <v>0</v>
      </c>
      <c r="I73" s="73"/>
      <c r="J73" s="73"/>
      <c r="K73" s="73"/>
    </row>
    <row r="74" spans="2:11" x14ac:dyDescent="0.25">
      <c r="B74" s="52"/>
      <c r="C74" s="16" t="s">
        <v>15</v>
      </c>
      <c r="D74" s="67"/>
      <c r="E74" s="68"/>
      <c r="F74" s="69"/>
      <c r="G74" s="12"/>
      <c r="H74" s="13">
        <f t="shared" si="0"/>
        <v>0</v>
      </c>
      <c r="I74" s="73"/>
      <c r="J74" s="73"/>
      <c r="K74" s="73"/>
    </row>
    <row r="75" spans="2:11" x14ac:dyDescent="0.25">
      <c r="B75" s="52"/>
      <c r="C75" s="51" t="s">
        <v>84</v>
      </c>
      <c r="D75" s="64"/>
      <c r="E75" s="65"/>
      <c r="F75" s="66"/>
      <c r="G75" s="12"/>
      <c r="H75" s="13">
        <f t="shared" si="0"/>
        <v>0</v>
      </c>
      <c r="I75" s="73"/>
      <c r="J75" s="73"/>
      <c r="K75" s="73"/>
    </row>
    <row r="76" spans="2:11" x14ac:dyDescent="0.25">
      <c r="B76" s="52"/>
      <c r="C76" s="28" t="s">
        <v>99</v>
      </c>
      <c r="D76" s="64"/>
      <c r="E76" s="65"/>
      <c r="F76" s="66"/>
      <c r="G76" s="12"/>
      <c r="H76" s="13">
        <f t="shared" si="0"/>
        <v>0</v>
      </c>
      <c r="I76" s="73"/>
      <c r="J76" s="73"/>
      <c r="K76" s="73"/>
    </row>
    <row r="77" spans="2:11" x14ac:dyDescent="0.25">
      <c r="B77" s="52"/>
      <c r="C77" s="28" t="s">
        <v>100</v>
      </c>
      <c r="D77" s="67"/>
      <c r="E77" s="68"/>
      <c r="F77" s="69"/>
      <c r="G77" s="12"/>
      <c r="H77" s="13">
        <f t="shared" si="0"/>
        <v>0</v>
      </c>
      <c r="I77" s="73"/>
      <c r="J77" s="73"/>
      <c r="K77" s="73"/>
    </row>
    <row r="78" spans="2:11" ht="15.95" customHeight="1" x14ac:dyDescent="0.25">
      <c r="B78" s="55" t="s">
        <v>71</v>
      </c>
      <c r="C78" s="53" t="s">
        <v>78</v>
      </c>
      <c r="D78" s="67"/>
      <c r="E78" s="68"/>
      <c r="F78" s="69"/>
      <c r="G78" s="12"/>
      <c r="H78" s="13">
        <f t="shared" si="0"/>
        <v>0</v>
      </c>
      <c r="I78" s="70">
        <f>IF(SUM(H78:H84)&gt;7,7,SUM(H78:H84))</f>
        <v>0</v>
      </c>
      <c r="J78" s="70">
        <v>11</v>
      </c>
      <c r="K78" s="70">
        <f>I78*J78</f>
        <v>0</v>
      </c>
    </row>
    <row r="79" spans="2:11" x14ac:dyDescent="0.25">
      <c r="B79" s="56"/>
      <c r="C79" s="54"/>
      <c r="D79" s="67"/>
      <c r="E79" s="68"/>
      <c r="F79" s="69"/>
      <c r="G79" s="12"/>
      <c r="H79" s="13">
        <f t="shared" si="0"/>
        <v>0</v>
      </c>
      <c r="I79" s="73"/>
      <c r="J79" s="73"/>
      <c r="K79" s="73"/>
    </row>
    <row r="80" spans="2:11" x14ac:dyDescent="0.25">
      <c r="B80" s="56"/>
      <c r="C80" s="54"/>
      <c r="D80" s="67"/>
      <c r="E80" s="68"/>
      <c r="F80" s="69"/>
      <c r="G80" s="12"/>
      <c r="H80" s="13">
        <f t="shared" si="0"/>
        <v>0</v>
      </c>
      <c r="I80" s="73"/>
      <c r="J80" s="73"/>
      <c r="K80" s="73"/>
    </row>
    <row r="81" spans="2:11" x14ac:dyDescent="0.25">
      <c r="B81" s="56"/>
      <c r="C81" s="16" t="s">
        <v>3</v>
      </c>
      <c r="D81" s="67"/>
      <c r="E81" s="68"/>
      <c r="F81" s="69"/>
      <c r="G81" s="12"/>
      <c r="H81" s="13">
        <f t="shared" si="0"/>
        <v>0</v>
      </c>
      <c r="I81" s="73"/>
      <c r="J81" s="73"/>
      <c r="K81" s="73"/>
    </row>
    <row r="82" spans="2:11" x14ac:dyDescent="0.25">
      <c r="B82" s="56"/>
      <c r="C82" s="51" t="s">
        <v>84</v>
      </c>
      <c r="D82" s="64"/>
      <c r="E82" s="65"/>
      <c r="F82" s="66"/>
      <c r="G82" s="12"/>
      <c r="H82" s="13">
        <f t="shared" si="0"/>
        <v>0</v>
      </c>
      <c r="I82" s="73"/>
      <c r="J82" s="73"/>
      <c r="K82" s="73"/>
    </row>
    <row r="83" spans="2:11" x14ac:dyDescent="0.25">
      <c r="B83" s="56"/>
      <c r="C83" s="28" t="s">
        <v>102</v>
      </c>
      <c r="D83" s="67"/>
      <c r="E83" s="68"/>
      <c r="F83" s="69"/>
      <c r="G83" s="12"/>
      <c r="H83" s="13">
        <f t="shared" si="0"/>
        <v>0</v>
      </c>
      <c r="I83" s="73"/>
      <c r="J83" s="73"/>
      <c r="K83" s="73"/>
    </row>
    <row r="84" spans="2:11" x14ac:dyDescent="0.25">
      <c r="B84" s="56"/>
      <c r="C84" s="28" t="s">
        <v>101</v>
      </c>
      <c r="D84" s="67"/>
      <c r="E84" s="68"/>
      <c r="F84" s="69"/>
      <c r="G84" s="12"/>
      <c r="H84" s="13">
        <f t="shared" si="0"/>
        <v>0</v>
      </c>
      <c r="I84" s="74"/>
      <c r="J84" s="74"/>
      <c r="K84" s="74"/>
    </row>
    <row r="85" spans="2:11" ht="15.95" customHeight="1" x14ac:dyDescent="0.25">
      <c r="B85" s="56"/>
      <c r="C85" s="53" t="s">
        <v>77</v>
      </c>
      <c r="D85" s="67"/>
      <c r="E85" s="68"/>
      <c r="F85" s="69"/>
      <c r="G85" s="12"/>
      <c r="H85" s="13">
        <f t="shared" si="0"/>
        <v>0</v>
      </c>
      <c r="I85" s="70">
        <f>IF(SUM(H85:H91)&gt;7,7,SUM(H85:H91))</f>
        <v>0</v>
      </c>
      <c r="J85" s="70">
        <v>14</v>
      </c>
      <c r="K85" s="70">
        <f>I85*J85</f>
        <v>0</v>
      </c>
    </row>
    <row r="86" spans="2:11" x14ac:dyDescent="0.25">
      <c r="B86" s="56"/>
      <c r="C86" s="54"/>
      <c r="D86" s="67"/>
      <c r="E86" s="68"/>
      <c r="F86" s="69"/>
      <c r="G86" s="12"/>
      <c r="H86" s="13">
        <f t="shared" si="0"/>
        <v>0</v>
      </c>
      <c r="I86" s="73"/>
      <c r="J86" s="73"/>
      <c r="K86" s="73"/>
    </row>
    <row r="87" spans="2:11" x14ac:dyDescent="0.25">
      <c r="B87" s="56"/>
      <c r="C87" s="54"/>
      <c r="D87" s="67"/>
      <c r="E87" s="68"/>
      <c r="F87" s="69"/>
      <c r="G87" s="12"/>
      <c r="H87" s="13">
        <f t="shared" si="0"/>
        <v>0</v>
      </c>
      <c r="I87" s="73"/>
      <c r="J87" s="73"/>
      <c r="K87" s="73"/>
    </row>
    <row r="88" spans="2:11" x14ac:dyDescent="0.25">
      <c r="B88" s="56"/>
      <c r="C88" s="16" t="s">
        <v>3</v>
      </c>
      <c r="D88" s="67"/>
      <c r="E88" s="68"/>
      <c r="F88" s="69"/>
      <c r="G88" s="12"/>
      <c r="H88" s="13">
        <f t="shared" si="0"/>
        <v>0</v>
      </c>
      <c r="I88" s="73"/>
      <c r="J88" s="73"/>
      <c r="K88" s="73"/>
    </row>
    <row r="89" spans="2:11" x14ac:dyDescent="0.25">
      <c r="B89" s="56"/>
      <c r="C89" s="51" t="s">
        <v>84</v>
      </c>
      <c r="D89" s="64"/>
      <c r="E89" s="65"/>
      <c r="F89" s="66"/>
      <c r="G89" s="12"/>
      <c r="H89" s="13">
        <f t="shared" si="0"/>
        <v>0</v>
      </c>
      <c r="I89" s="73"/>
      <c r="J89" s="73"/>
      <c r="K89" s="73"/>
    </row>
    <row r="90" spans="2:11" x14ac:dyDescent="0.25">
      <c r="B90" s="56"/>
      <c r="C90" s="28" t="s">
        <v>103</v>
      </c>
      <c r="D90" s="67"/>
      <c r="E90" s="68"/>
      <c r="F90" s="69"/>
      <c r="G90" s="12"/>
      <c r="H90" s="13">
        <f t="shared" si="0"/>
        <v>0</v>
      </c>
      <c r="I90" s="73"/>
      <c r="J90" s="73"/>
      <c r="K90" s="73"/>
    </row>
    <row r="91" spans="2:11" x14ac:dyDescent="0.25">
      <c r="B91" s="57"/>
      <c r="C91" s="28" t="s">
        <v>104</v>
      </c>
      <c r="D91" s="67"/>
      <c r="E91" s="68"/>
      <c r="F91" s="69"/>
      <c r="G91" s="12"/>
      <c r="H91" s="13">
        <f t="shared" si="0"/>
        <v>0</v>
      </c>
      <c r="I91" s="74"/>
      <c r="J91" s="74"/>
      <c r="K91" s="74"/>
    </row>
    <row r="92" spans="2:11" ht="15.95" customHeight="1" x14ac:dyDescent="0.25">
      <c r="B92" s="52" t="s">
        <v>70</v>
      </c>
      <c r="C92" s="53" t="s">
        <v>67</v>
      </c>
      <c r="D92" s="67"/>
      <c r="E92" s="68"/>
      <c r="F92" s="69"/>
      <c r="G92" s="12"/>
      <c r="H92" s="13">
        <f t="shared" si="0"/>
        <v>0</v>
      </c>
      <c r="I92" s="70">
        <f>IF(SUM(H92:H98)&gt;7,7,SUM(H92:H98))</f>
        <v>0</v>
      </c>
      <c r="J92" s="70">
        <v>18</v>
      </c>
      <c r="K92" s="70">
        <f>I92*J92</f>
        <v>0</v>
      </c>
    </row>
    <row r="93" spans="2:11" x14ac:dyDescent="0.25">
      <c r="B93" s="52"/>
      <c r="C93" s="54"/>
      <c r="D93" s="67"/>
      <c r="E93" s="68"/>
      <c r="F93" s="69"/>
      <c r="G93" s="12"/>
      <c r="H93" s="13">
        <f t="shared" si="0"/>
        <v>0</v>
      </c>
      <c r="I93" s="73"/>
      <c r="J93" s="73"/>
      <c r="K93" s="73"/>
    </row>
    <row r="94" spans="2:11" x14ac:dyDescent="0.25">
      <c r="B94" s="52"/>
      <c r="C94" s="54"/>
      <c r="D94" s="67"/>
      <c r="E94" s="68"/>
      <c r="F94" s="69"/>
      <c r="G94" s="12"/>
      <c r="H94" s="13">
        <f t="shared" si="0"/>
        <v>0</v>
      </c>
      <c r="I94" s="73"/>
      <c r="J94" s="73"/>
      <c r="K94" s="73"/>
    </row>
    <row r="95" spans="2:11" x14ac:dyDescent="0.25">
      <c r="B95" s="52"/>
      <c r="C95" s="16" t="s">
        <v>3</v>
      </c>
      <c r="D95" s="67"/>
      <c r="E95" s="68"/>
      <c r="F95" s="69"/>
      <c r="G95" s="12"/>
      <c r="H95" s="13">
        <f t="shared" si="0"/>
        <v>0</v>
      </c>
      <c r="I95" s="73"/>
      <c r="J95" s="73"/>
      <c r="K95" s="73"/>
    </row>
    <row r="96" spans="2:11" x14ac:dyDescent="0.25">
      <c r="B96" s="52"/>
      <c r="C96" s="51" t="s">
        <v>84</v>
      </c>
      <c r="D96" s="64"/>
      <c r="E96" s="65"/>
      <c r="F96" s="66"/>
      <c r="G96" s="12"/>
      <c r="H96" s="13">
        <f t="shared" si="0"/>
        <v>0</v>
      </c>
      <c r="I96" s="73"/>
      <c r="J96" s="73"/>
      <c r="K96" s="73"/>
    </row>
    <row r="97" spans="2:11" x14ac:dyDescent="0.25">
      <c r="B97" s="52"/>
      <c r="C97" s="28" t="s">
        <v>105</v>
      </c>
      <c r="D97" s="67"/>
      <c r="E97" s="68"/>
      <c r="F97" s="69"/>
      <c r="G97" s="12"/>
      <c r="H97" s="13">
        <f t="shared" si="0"/>
        <v>0</v>
      </c>
      <c r="I97" s="73"/>
      <c r="J97" s="73"/>
      <c r="K97" s="73"/>
    </row>
    <row r="98" spans="2:11" x14ac:dyDescent="0.25">
      <c r="B98" s="52"/>
      <c r="C98" s="28" t="s">
        <v>106</v>
      </c>
      <c r="D98" s="67"/>
      <c r="E98" s="68"/>
      <c r="F98" s="69"/>
      <c r="G98" s="12"/>
      <c r="H98" s="13">
        <f t="shared" si="0"/>
        <v>0</v>
      </c>
      <c r="I98" s="74"/>
      <c r="J98" s="74"/>
      <c r="K98" s="74"/>
    </row>
    <row r="99" spans="2:11" ht="15.95" customHeight="1" x14ac:dyDescent="0.25">
      <c r="B99" s="52" t="s">
        <v>69</v>
      </c>
      <c r="C99" s="53" t="s">
        <v>66</v>
      </c>
      <c r="D99" s="67"/>
      <c r="E99" s="68"/>
      <c r="F99" s="69"/>
      <c r="G99" s="12"/>
      <c r="H99" s="13">
        <f t="shared" si="0"/>
        <v>0</v>
      </c>
      <c r="I99" s="70">
        <f>IF(SUM(H99:H105)&gt;7,7,SUM(H99:H105))</f>
        <v>0</v>
      </c>
      <c r="J99" s="70">
        <v>18</v>
      </c>
      <c r="K99" s="70">
        <f>I99*J99</f>
        <v>0</v>
      </c>
    </row>
    <row r="100" spans="2:11" x14ac:dyDescent="0.25">
      <c r="B100" s="52"/>
      <c r="C100" s="54"/>
      <c r="D100" s="67"/>
      <c r="E100" s="68"/>
      <c r="F100" s="69"/>
      <c r="G100" s="12"/>
      <c r="H100" s="13">
        <f t="shared" ref="H100:H112" si="1">G100*$D$23</f>
        <v>0</v>
      </c>
      <c r="I100" s="73"/>
      <c r="J100" s="73"/>
      <c r="K100" s="73"/>
    </row>
    <row r="101" spans="2:11" x14ac:dyDescent="0.25">
      <c r="B101" s="52"/>
      <c r="C101" s="54"/>
      <c r="D101" s="67"/>
      <c r="E101" s="68"/>
      <c r="F101" s="69"/>
      <c r="G101" s="12"/>
      <c r="H101" s="13">
        <f t="shared" si="1"/>
        <v>0</v>
      </c>
      <c r="I101" s="73"/>
      <c r="J101" s="73"/>
      <c r="K101" s="73"/>
    </row>
    <row r="102" spans="2:11" x14ac:dyDescent="0.25">
      <c r="B102" s="52"/>
      <c r="C102" s="16" t="s">
        <v>3</v>
      </c>
      <c r="D102" s="67"/>
      <c r="E102" s="68"/>
      <c r="F102" s="69"/>
      <c r="G102" s="12"/>
      <c r="H102" s="13">
        <f t="shared" si="1"/>
        <v>0</v>
      </c>
      <c r="I102" s="73"/>
      <c r="J102" s="73"/>
      <c r="K102" s="73"/>
    </row>
    <row r="103" spans="2:11" x14ac:dyDescent="0.25">
      <c r="B103" s="52"/>
      <c r="C103" s="51" t="s">
        <v>84</v>
      </c>
      <c r="D103" s="64"/>
      <c r="E103" s="65"/>
      <c r="F103" s="66"/>
      <c r="G103" s="12"/>
      <c r="H103" s="13">
        <f t="shared" si="1"/>
        <v>0</v>
      </c>
      <c r="I103" s="73"/>
      <c r="J103" s="73"/>
      <c r="K103" s="73"/>
    </row>
    <row r="104" spans="2:11" x14ac:dyDescent="0.25">
      <c r="B104" s="52"/>
      <c r="C104" s="28" t="s">
        <v>107</v>
      </c>
      <c r="D104" s="67"/>
      <c r="E104" s="68"/>
      <c r="F104" s="69"/>
      <c r="G104" s="12"/>
      <c r="H104" s="13">
        <f t="shared" si="1"/>
        <v>0</v>
      </c>
      <c r="I104" s="73"/>
      <c r="J104" s="73"/>
      <c r="K104" s="73"/>
    </row>
    <row r="105" spans="2:11" x14ac:dyDescent="0.25">
      <c r="B105" s="52"/>
      <c r="C105" s="28" t="s">
        <v>108</v>
      </c>
      <c r="D105" s="67"/>
      <c r="E105" s="68"/>
      <c r="F105" s="69"/>
      <c r="G105" s="12"/>
      <c r="H105" s="13">
        <f t="shared" si="1"/>
        <v>0</v>
      </c>
      <c r="I105" s="74"/>
      <c r="J105" s="74"/>
      <c r="K105" s="74"/>
    </row>
    <row r="106" spans="2:11" ht="15.95" customHeight="1" x14ac:dyDescent="0.25">
      <c r="B106" s="55" t="s">
        <v>68</v>
      </c>
      <c r="C106" s="53" t="s">
        <v>79</v>
      </c>
      <c r="D106" s="67"/>
      <c r="E106" s="68"/>
      <c r="F106" s="69"/>
      <c r="G106" s="12"/>
      <c r="H106" s="13">
        <f t="shared" si="1"/>
        <v>0</v>
      </c>
      <c r="I106" s="70">
        <f>IF(SUM(H106:H112)&gt;7,7,SUM(H106:H112))</f>
        <v>0</v>
      </c>
      <c r="J106" s="70">
        <v>12</v>
      </c>
      <c r="K106" s="70">
        <f>I106*J106</f>
        <v>0</v>
      </c>
    </row>
    <row r="107" spans="2:11" x14ac:dyDescent="0.25">
      <c r="B107" s="56"/>
      <c r="C107" s="54"/>
      <c r="D107" s="67"/>
      <c r="E107" s="68"/>
      <c r="F107" s="69"/>
      <c r="G107" s="12"/>
      <c r="H107" s="13">
        <f t="shared" si="1"/>
        <v>0</v>
      </c>
      <c r="I107" s="73"/>
      <c r="J107" s="73"/>
      <c r="K107" s="73"/>
    </row>
    <row r="108" spans="2:11" x14ac:dyDescent="0.25">
      <c r="B108" s="56"/>
      <c r="C108" s="54"/>
      <c r="D108" s="67"/>
      <c r="E108" s="68"/>
      <c r="F108" s="69"/>
      <c r="G108" s="12"/>
      <c r="H108" s="13">
        <f t="shared" si="1"/>
        <v>0</v>
      </c>
      <c r="I108" s="73"/>
      <c r="J108" s="73"/>
      <c r="K108" s="73"/>
    </row>
    <row r="109" spans="2:11" x14ac:dyDescent="0.25">
      <c r="B109" s="56"/>
      <c r="C109" s="16" t="s">
        <v>3</v>
      </c>
      <c r="D109" s="67"/>
      <c r="E109" s="68"/>
      <c r="F109" s="69"/>
      <c r="G109" s="12"/>
      <c r="H109" s="13">
        <f t="shared" si="1"/>
        <v>0</v>
      </c>
      <c r="I109" s="73"/>
      <c r="J109" s="73"/>
      <c r="K109" s="73"/>
    </row>
    <row r="110" spans="2:11" x14ac:dyDescent="0.25">
      <c r="B110" s="56"/>
      <c r="C110" s="51" t="s">
        <v>84</v>
      </c>
      <c r="D110" s="64"/>
      <c r="E110" s="65"/>
      <c r="F110" s="66"/>
      <c r="G110" s="12"/>
      <c r="H110" s="13">
        <f t="shared" si="1"/>
        <v>0</v>
      </c>
      <c r="I110" s="73"/>
      <c r="J110" s="73"/>
      <c r="K110" s="73"/>
    </row>
    <row r="111" spans="2:11" x14ac:dyDescent="0.25">
      <c r="B111" s="56"/>
      <c r="C111" s="28" t="s">
        <v>110</v>
      </c>
      <c r="D111" s="67"/>
      <c r="E111" s="68"/>
      <c r="F111" s="69"/>
      <c r="G111" s="12"/>
      <c r="H111" s="13">
        <f t="shared" si="1"/>
        <v>0</v>
      </c>
      <c r="I111" s="73"/>
      <c r="J111" s="73"/>
      <c r="K111" s="73"/>
    </row>
    <row r="112" spans="2:11" x14ac:dyDescent="0.25">
      <c r="B112" s="56"/>
      <c r="C112" s="28" t="s">
        <v>109</v>
      </c>
      <c r="D112" s="67"/>
      <c r="E112" s="68"/>
      <c r="F112" s="69"/>
      <c r="G112" s="12"/>
      <c r="H112" s="13">
        <f t="shared" si="1"/>
        <v>0</v>
      </c>
      <c r="I112" s="74"/>
      <c r="J112" s="74"/>
      <c r="K112" s="74"/>
    </row>
    <row r="113" spans="2:11" x14ac:dyDescent="0.25">
      <c r="B113" s="42"/>
      <c r="C113" s="17" t="s">
        <v>116</v>
      </c>
      <c r="D113" s="83" t="s">
        <v>44</v>
      </c>
      <c r="E113" s="84"/>
      <c r="F113" s="85"/>
      <c r="G113" s="18">
        <f>SUM(G36:G112)</f>
        <v>0</v>
      </c>
      <c r="H113" s="18">
        <f>SUM(H36:H112)</f>
        <v>0</v>
      </c>
      <c r="I113" s="17" t="s">
        <v>1</v>
      </c>
      <c r="J113" s="17">
        <f>SUM(J36:J112)</f>
        <v>100</v>
      </c>
      <c r="K113" s="17">
        <f>SUM(K36:K112)</f>
        <v>0</v>
      </c>
    </row>
    <row r="116" spans="2:11" ht="15.75" customHeight="1" x14ac:dyDescent="0.25">
      <c r="B116" s="88" t="s">
        <v>45</v>
      </c>
      <c r="C116" s="88"/>
      <c r="D116" s="88"/>
      <c r="E116" s="88"/>
      <c r="F116" s="88"/>
      <c r="G116" s="88"/>
      <c r="H116" s="88"/>
      <c r="I116" s="88"/>
    </row>
    <row r="117" spans="2:11" ht="21" customHeight="1" x14ac:dyDescent="0.25">
      <c r="B117" s="59" t="s">
        <v>115</v>
      </c>
      <c r="C117" s="59"/>
      <c r="D117" s="59"/>
      <c r="E117" s="59"/>
      <c r="F117" s="59"/>
      <c r="G117" s="59"/>
      <c r="H117" s="59"/>
      <c r="I117" s="59"/>
      <c r="J117" s="59"/>
      <c r="K117" s="59"/>
    </row>
    <row r="118" spans="2:11" ht="64.5" customHeight="1" x14ac:dyDescent="0.25">
      <c r="B118" s="59" t="s">
        <v>114</v>
      </c>
      <c r="C118" s="59"/>
      <c r="D118" s="59"/>
      <c r="E118" s="59"/>
      <c r="F118" s="59"/>
      <c r="G118" s="59"/>
      <c r="H118" s="59"/>
      <c r="I118" s="59"/>
      <c r="J118" s="59"/>
      <c r="K118" s="48"/>
    </row>
    <row r="119" spans="2:11" ht="12.75" customHeight="1" x14ac:dyDescent="0.25"/>
    <row r="120" spans="2:11" ht="57.75" customHeight="1" x14ac:dyDescent="0.25">
      <c r="B120" s="76" t="s">
        <v>46</v>
      </c>
      <c r="C120" s="77"/>
      <c r="D120" s="76" t="s">
        <v>53</v>
      </c>
      <c r="E120" s="99"/>
      <c r="F120" s="99"/>
      <c r="G120" s="14" t="s">
        <v>0</v>
      </c>
      <c r="H120" s="15" t="s">
        <v>4</v>
      </c>
      <c r="I120" s="15" t="s">
        <v>54</v>
      </c>
      <c r="J120" s="15" t="s">
        <v>55</v>
      </c>
      <c r="K120" s="15" t="s">
        <v>56</v>
      </c>
    </row>
    <row r="121" spans="2:11" x14ac:dyDescent="0.25">
      <c r="B121" s="75" t="s">
        <v>47</v>
      </c>
      <c r="C121" s="54" t="s">
        <v>111</v>
      </c>
      <c r="D121" s="67"/>
      <c r="E121" s="68"/>
      <c r="F121" s="69"/>
      <c r="G121" s="12"/>
      <c r="H121" s="13">
        <f>G121*$D$23</f>
        <v>0</v>
      </c>
      <c r="I121" s="70">
        <f>IF(SUM(H121:H125)&gt;25,25,SUM(H121:H125))</f>
        <v>0</v>
      </c>
      <c r="J121" s="70">
        <v>100</v>
      </c>
      <c r="K121" s="70">
        <f>I121*J121</f>
        <v>0</v>
      </c>
    </row>
    <row r="122" spans="2:11" x14ac:dyDescent="0.25">
      <c r="B122" s="75"/>
      <c r="C122" s="58"/>
      <c r="D122" s="67"/>
      <c r="E122" s="68"/>
      <c r="F122" s="69"/>
      <c r="G122" s="12"/>
      <c r="H122" s="13">
        <f>G122*$D$23</f>
        <v>0</v>
      </c>
      <c r="I122" s="73"/>
      <c r="J122" s="73"/>
      <c r="K122" s="71"/>
    </row>
    <row r="123" spans="2:11" x14ac:dyDescent="0.25">
      <c r="B123" s="75"/>
      <c r="C123" s="73"/>
      <c r="D123" s="67"/>
      <c r="E123" s="68"/>
      <c r="F123" s="69"/>
      <c r="G123" s="12"/>
      <c r="H123" s="13">
        <f>G123*$D$23</f>
        <v>0</v>
      </c>
      <c r="I123" s="73"/>
      <c r="J123" s="73"/>
      <c r="K123" s="71"/>
    </row>
    <row r="124" spans="2:11" x14ac:dyDescent="0.25">
      <c r="B124" s="75"/>
      <c r="C124" s="16" t="s">
        <v>58</v>
      </c>
      <c r="D124" s="67"/>
      <c r="E124" s="68"/>
      <c r="F124" s="69"/>
      <c r="G124" s="12"/>
      <c r="H124" s="13">
        <f>G124*$D$23</f>
        <v>0</v>
      </c>
      <c r="I124" s="73"/>
      <c r="J124" s="73"/>
      <c r="K124" s="71"/>
    </row>
    <row r="125" spans="2:11" x14ac:dyDescent="0.25">
      <c r="B125" s="75"/>
      <c r="C125" s="28" t="s">
        <v>113</v>
      </c>
      <c r="D125" s="133"/>
      <c r="E125" s="134"/>
      <c r="F125" s="135"/>
      <c r="G125" s="40"/>
      <c r="H125" s="41">
        <f>G125*$D$23</f>
        <v>0</v>
      </c>
      <c r="I125" s="73"/>
      <c r="J125" s="73"/>
      <c r="K125" s="71"/>
    </row>
    <row r="126" spans="2:11" x14ac:dyDescent="0.25">
      <c r="B126" s="75"/>
      <c r="C126" s="139" t="s">
        <v>48</v>
      </c>
      <c r="D126" s="140"/>
      <c r="E126" s="140"/>
      <c r="F126" s="140"/>
      <c r="G126" s="140"/>
      <c r="H126" s="140"/>
      <c r="I126" s="140"/>
      <c r="J126" s="140"/>
      <c r="K126" s="141"/>
    </row>
    <row r="127" spans="2:11" x14ac:dyDescent="0.25">
      <c r="B127" s="75"/>
      <c r="C127" s="136" t="s">
        <v>49</v>
      </c>
      <c r="D127" s="137"/>
      <c r="E127" s="137"/>
      <c r="F127" s="137"/>
      <c r="G127" s="137"/>
      <c r="H127" s="137"/>
      <c r="I127" s="137"/>
      <c r="J127" s="137"/>
      <c r="K127" s="138"/>
    </row>
    <row r="128" spans="2:11" x14ac:dyDescent="0.25">
      <c r="B128" s="75"/>
      <c r="C128" s="53" t="s">
        <v>50</v>
      </c>
      <c r="D128" s="67"/>
      <c r="E128" s="68"/>
      <c r="F128" s="69"/>
      <c r="G128" s="12"/>
      <c r="H128" s="13">
        <f t="shared" ref="H128:H137" si="2">G128*$D$23</f>
        <v>0</v>
      </c>
      <c r="I128" s="70">
        <f>IF(SUM(H128:H132)&gt;5,5,SUM(H128:H132))</f>
        <v>0</v>
      </c>
      <c r="J128" s="70">
        <v>100</v>
      </c>
      <c r="K128" s="70">
        <f>I128*J128</f>
        <v>0</v>
      </c>
    </row>
    <row r="129" spans="2:11" x14ac:dyDescent="0.25">
      <c r="B129" s="75"/>
      <c r="C129" s="58"/>
      <c r="D129" s="67"/>
      <c r="E129" s="68"/>
      <c r="F129" s="69"/>
      <c r="G129" s="12"/>
      <c r="H129" s="13">
        <f t="shared" si="2"/>
        <v>0</v>
      </c>
      <c r="I129" s="73"/>
      <c r="J129" s="73"/>
      <c r="K129" s="71"/>
    </row>
    <row r="130" spans="2:11" x14ac:dyDescent="0.25">
      <c r="B130" s="75"/>
      <c r="C130" s="73"/>
      <c r="D130" s="67"/>
      <c r="E130" s="68"/>
      <c r="F130" s="69"/>
      <c r="G130" s="12"/>
      <c r="H130" s="13">
        <f t="shared" si="2"/>
        <v>0</v>
      </c>
      <c r="I130" s="73"/>
      <c r="J130" s="73"/>
      <c r="K130" s="71"/>
    </row>
    <row r="131" spans="2:11" x14ac:dyDescent="0.25">
      <c r="B131" s="75"/>
      <c r="C131" s="16" t="s">
        <v>15</v>
      </c>
      <c r="D131" s="67"/>
      <c r="E131" s="68"/>
      <c r="F131" s="69"/>
      <c r="G131" s="12"/>
      <c r="H131" s="13">
        <f t="shared" si="2"/>
        <v>0</v>
      </c>
      <c r="I131" s="73"/>
      <c r="J131" s="73"/>
      <c r="K131" s="71"/>
    </row>
    <row r="132" spans="2:11" x14ac:dyDescent="0.25">
      <c r="B132" s="75"/>
      <c r="C132" s="28" t="s">
        <v>52</v>
      </c>
      <c r="D132" s="67"/>
      <c r="E132" s="68"/>
      <c r="F132" s="69"/>
      <c r="G132" s="12"/>
      <c r="H132" s="13">
        <f t="shared" si="2"/>
        <v>0</v>
      </c>
      <c r="I132" s="73"/>
      <c r="J132" s="73"/>
      <c r="K132" s="72"/>
    </row>
    <row r="133" spans="2:11" ht="15.95" customHeight="1" x14ac:dyDescent="0.25">
      <c r="B133" s="75"/>
      <c r="C133" s="53" t="s">
        <v>51</v>
      </c>
      <c r="D133" s="67"/>
      <c r="E133" s="68"/>
      <c r="F133" s="69"/>
      <c r="G133" s="12"/>
      <c r="H133" s="13">
        <f t="shared" si="2"/>
        <v>0</v>
      </c>
      <c r="I133" s="70">
        <f>IF(SUM(H133:H137)&gt;12,12,SUM(H133:H137))</f>
        <v>0</v>
      </c>
      <c r="J133" s="70">
        <v>100</v>
      </c>
      <c r="K133" s="70">
        <f>I133*J133</f>
        <v>0</v>
      </c>
    </row>
    <row r="134" spans="2:11" ht="15.95" customHeight="1" x14ac:dyDescent="0.25">
      <c r="B134" s="75"/>
      <c r="C134" s="58"/>
      <c r="D134" s="67"/>
      <c r="E134" s="68"/>
      <c r="F134" s="69"/>
      <c r="G134" s="12"/>
      <c r="H134" s="13">
        <f t="shared" si="2"/>
        <v>0</v>
      </c>
      <c r="I134" s="73"/>
      <c r="J134" s="73"/>
      <c r="K134" s="71"/>
    </row>
    <row r="135" spans="2:11" ht="15.95" customHeight="1" x14ac:dyDescent="0.25">
      <c r="B135" s="75"/>
      <c r="C135" s="73"/>
      <c r="D135" s="67"/>
      <c r="E135" s="68"/>
      <c r="F135" s="69"/>
      <c r="G135" s="12"/>
      <c r="H135" s="13">
        <f t="shared" si="2"/>
        <v>0</v>
      </c>
      <c r="I135" s="73"/>
      <c r="J135" s="73"/>
      <c r="K135" s="71"/>
    </row>
    <row r="136" spans="2:11" ht="15.95" customHeight="1" x14ac:dyDescent="0.25">
      <c r="B136" s="75"/>
      <c r="C136" s="16" t="s">
        <v>16</v>
      </c>
      <c r="D136" s="67"/>
      <c r="E136" s="68"/>
      <c r="F136" s="69"/>
      <c r="G136" s="12"/>
      <c r="H136" s="13">
        <f t="shared" si="2"/>
        <v>0</v>
      </c>
      <c r="I136" s="73"/>
      <c r="J136" s="73"/>
      <c r="K136" s="71"/>
    </row>
    <row r="137" spans="2:11" ht="15.95" customHeight="1" x14ac:dyDescent="0.25">
      <c r="B137" s="75"/>
      <c r="C137" s="28" t="s">
        <v>112</v>
      </c>
      <c r="D137" s="67"/>
      <c r="E137" s="68"/>
      <c r="F137" s="69"/>
      <c r="G137" s="12"/>
      <c r="H137" s="13">
        <f t="shared" si="2"/>
        <v>0</v>
      </c>
      <c r="I137" s="73"/>
      <c r="J137" s="73"/>
      <c r="K137" s="72"/>
    </row>
    <row r="138" spans="2:11" x14ac:dyDescent="0.25">
      <c r="B138" s="43"/>
      <c r="C138" s="17" t="s">
        <v>59</v>
      </c>
      <c r="D138" s="83" t="s">
        <v>44</v>
      </c>
      <c r="E138" s="84"/>
      <c r="F138" s="85"/>
      <c r="G138" s="18">
        <f>SUM(G133:G137)</f>
        <v>0</v>
      </c>
      <c r="H138" s="18">
        <f>SUM(H121:H137)</f>
        <v>0</v>
      </c>
      <c r="I138" s="17" t="s">
        <v>1</v>
      </c>
      <c r="J138" s="17">
        <f>SUM(J133)</f>
        <v>100</v>
      </c>
      <c r="K138" s="17">
        <f>IF(SUM(K121:K137)&gt;2500, 2500, SUM(K121:K137))</f>
        <v>0</v>
      </c>
    </row>
    <row r="140" spans="2:11" hidden="1" x14ac:dyDescent="0.25"/>
    <row r="141" spans="2:11" hidden="1" x14ac:dyDescent="0.25">
      <c r="C141" s="88" t="s">
        <v>5</v>
      </c>
      <c r="D141" s="88"/>
      <c r="E141" s="88"/>
      <c r="F141" s="89"/>
      <c r="G141" s="89"/>
      <c r="H141" s="89"/>
      <c r="I141" s="89"/>
      <c r="J141" s="90"/>
    </row>
    <row r="142" spans="2:11" s="36" customFormat="1" ht="12.75" hidden="1" x14ac:dyDescent="0.2">
      <c r="C142" s="35" t="s">
        <v>13</v>
      </c>
    </row>
    <row r="143" spans="2:11" s="36" customFormat="1" ht="12.75" hidden="1" x14ac:dyDescent="0.2">
      <c r="C143" s="35" t="s">
        <v>14</v>
      </c>
    </row>
    <row r="144" spans="2:11" hidden="1" x14ac:dyDescent="0.25"/>
    <row r="145" spans="2:11" ht="60" hidden="1" customHeight="1" x14ac:dyDescent="0.25">
      <c r="C145" s="15" t="s">
        <v>12</v>
      </c>
      <c r="D145" s="76" t="s">
        <v>11</v>
      </c>
      <c r="E145" s="91"/>
      <c r="F145" s="91"/>
      <c r="G145" s="76" t="s">
        <v>10</v>
      </c>
      <c r="H145" s="91"/>
      <c r="I145" s="15" t="s">
        <v>4</v>
      </c>
    </row>
    <row r="146" spans="2:11" ht="60" hidden="1" customHeight="1" x14ac:dyDescent="0.25">
      <c r="C146" s="34" t="s">
        <v>9</v>
      </c>
      <c r="D146" s="92"/>
      <c r="E146" s="93"/>
      <c r="F146" s="93"/>
      <c r="G146" s="94"/>
      <c r="H146" s="95"/>
      <c r="I146" s="31">
        <f>G146/25*$D$23</f>
        <v>0</v>
      </c>
      <c r="K146" s="32" t="s">
        <v>6</v>
      </c>
    </row>
    <row r="147" spans="2:11" ht="60" hidden="1" customHeight="1" x14ac:dyDescent="0.25">
      <c r="C147" s="34" t="s">
        <v>9</v>
      </c>
      <c r="D147" s="92"/>
      <c r="E147" s="93"/>
      <c r="F147" s="93"/>
      <c r="G147" s="94"/>
      <c r="H147" s="95"/>
      <c r="I147" s="31">
        <f>G147/25*$D$23</f>
        <v>0</v>
      </c>
      <c r="K147" s="32" t="s">
        <v>7</v>
      </c>
    </row>
    <row r="148" spans="2:11" ht="60" hidden="1" customHeight="1" x14ac:dyDescent="0.25">
      <c r="C148" s="34" t="s">
        <v>9</v>
      </c>
      <c r="D148" s="92"/>
      <c r="E148" s="93"/>
      <c r="F148" s="93"/>
      <c r="G148" s="94"/>
      <c r="H148" s="95"/>
      <c r="I148" s="31">
        <f>G148/25*$D$23</f>
        <v>0</v>
      </c>
      <c r="K148" s="32" t="s">
        <v>8</v>
      </c>
    </row>
    <row r="149" spans="2:11" hidden="1" x14ac:dyDescent="0.25">
      <c r="C149" s="17"/>
      <c r="D149" s="83" t="s">
        <v>2</v>
      </c>
      <c r="E149" s="84"/>
      <c r="F149" s="85"/>
      <c r="G149" s="83">
        <f>SUM(G144:G148)</f>
        <v>0</v>
      </c>
      <c r="H149" s="96"/>
      <c r="I149" s="18">
        <f>I146+I147+I148</f>
        <v>0</v>
      </c>
    </row>
    <row r="150" spans="2:11" hidden="1" x14ac:dyDescent="0.25">
      <c r="K150" s="32" t="s">
        <v>9</v>
      </c>
    </row>
    <row r="151" spans="2:11" x14ac:dyDescent="0.25">
      <c r="K151" s="32"/>
    </row>
    <row r="152" spans="2:11" ht="15.75" customHeight="1" x14ac:dyDescent="0.25">
      <c r="B152" s="88" t="s">
        <v>35</v>
      </c>
      <c r="C152" s="88"/>
      <c r="D152" s="88"/>
      <c r="E152" s="88"/>
      <c r="F152" s="88"/>
      <c r="G152" s="88"/>
      <c r="H152" s="88"/>
      <c r="I152" s="88"/>
      <c r="J152" s="33"/>
    </row>
    <row r="153" spans="2:11" x14ac:dyDescent="0.25">
      <c r="J153" s="1"/>
    </row>
    <row r="154" spans="2:11" s="1" customFormat="1" ht="57" customHeight="1" x14ac:dyDescent="0.25">
      <c r="B154" s="86" t="s">
        <v>37</v>
      </c>
      <c r="C154" s="87"/>
      <c r="D154" s="26">
        <f>K113/688*60</f>
        <v>0</v>
      </c>
      <c r="E154" s="26">
        <f>IF(D154&gt;60,60,D154)</f>
        <v>0</v>
      </c>
      <c r="I154" s="23"/>
    </row>
    <row r="155" spans="2:11" s="1" customFormat="1" ht="57" customHeight="1" x14ac:dyDescent="0.25">
      <c r="B155" s="86" t="s">
        <v>38</v>
      </c>
      <c r="C155" s="87"/>
      <c r="D155" s="26">
        <f>K138/2500*20</f>
        <v>0</v>
      </c>
      <c r="E155" s="26">
        <f>IF(D155&gt;20,20,D155)</f>
        <v>0</v>
      </c>
      <c r="I155" s="24"/>
    </row>
    <row r="156" spans="2:11" s="1" customFormat="1" ht="57" customHeight="1" x14ac:dyDescent="0.25">
      <c r="B156" s="86" t="s">
        <v>39</v>
      </c>
      <c r="C156" s="87"/>
      <c r="D156" s="37"/>
      <c r="E156" s="38">
        <f>E154+E155</f>
        <v>0</v>
      </c>
      <c r="I156" s="24"/>
    </row>
    <row r="157" spans="2:11" s="1" customFormat="1" ht="57" customHeight="1" x14ac:dyDescent="0.25">
      <c r="B157" s="86" t="s">
        <v>40</v>
      </c>
      <c r="C157" s="87"/>
      <c r="D157" s="39"/>
      <c r="E157" s="38">
        <f>IF(E156&lt;10,5,IF(E156&gt;70,1,(70-E156)/20+1))</f>
        <v>5</v>
      </c>
      <c r="I157" s="24"/>
    </row>
    <row r="158" spans="2:11" ht="51" customHeight="1" x14ac:dyDescent="0.25">
      <c r="B158" s="19"/>
      <c r="C158" s="20"/>
      <c r="D158" s="21"/>
      <c r="E158" s="19"/>
      <c r="F158" s="20"/>
      <c r="G158" s="22"/>
    </row>
    <row r="159" spans="2:11" x14ac:dyDescent="0.25">
      <c r="B159" s="97" t="s">
        <v>41</v>
      </c>
      <c r="C159" s="97"/>
      <c r="D159" s="97"/>
      <c r="E159" s="97"/>
      <c r="F159" s="97"/>
      <c r="G159" s="97"/>
      <c r="H159" s="97"/>
      <c r="I159" s="97"/>
    </row>
    <row r="160" spans="2:11" ht="32.1" customHeight="1" x14ac:dyDescent="0.25">
      <c r="B160" s="98" t="s">
        <v>42</v>
      </c>
      <c r="C160" s="98"/>
      <c r="D160" s="98"/>
      <c r="E160" s="98"/>
      <c r="F160" s="98"/>
      <c r="G160" s="98"/>
      <c r="H160" s="98"/>
      <c r="I160" s="30"/>
    </row>
    <row r="161" spans="2:9" ht="50.1" customHeight="1" x14ac:dyDescent="0.25">
      <c r="B161" s="82"/>
      <c r="C161" s="82"/>
      <c r="D161" s="11"/>
      <c r="E161" s="11"/>
      <c r="F161" s="11"/>
      <c r="G161" s="11"/>
      <c r="H161" s="25"/>
      <c r="I161" s="11"/>
    </row>
    <row r="162" spans="2:9" ht="26.1" customHeight="1" x14ac:dyDescent="0.25">
      <c r="B162" s="81" t="s">
        <v>43</v>
      </c>
      <c r="C162" s="81"/>
      <c r="D162" s="81"/>
      <c r="E162" s="81"/>
      <c r="F162" s="81"/>
      <c r="G162" s="81"/>
      <c r="H162" s="81"/>
      <c r="I162" s="11"/>
    </row>
    <row r="164" spans="2:9" x14ac:dyDescent="0.25">
      <c r="D164" s="4"/>
    </row>
  </sheetData>
  <sheetProtection algorithmName="SHA-512" hashValue="LGfk0lQehOlu5dHGdCyN/PwFqzMApsg6vKEgQnjr/RzUZ/IVKYy2d/dt+lbEZ3i31hAJmMYBUN4ks/ly2FtpMg==" saltValue="thoqocL6/v2XrltVI/gpWw==" spinCount="100000" sheet="1" formatRows="0" selectLockedCells="1"/>
  <mergeCells count="227">
    <mergeCell ref="D122:F122"/>
    <mergeCell ref="D123:F123"/>
    <mergeCell ref="D124:F124"/>
    <mergeCell ref="D125:F125"/>
    <mergeCell ref="C128:C130"/>
    <mergeCell ref="D128:F128"/>
    <mergeCell ref="I128:I132"/>
    <mergeCell ref="J128:J132"/>
    <mergeCell ref="K128:K132"/>
    <mergeCell ref="D129:F129"/>
    <mergeCell ref="D130:F130"/>
    <mergeCell ref="D131:F131"/>
    <mergeCell ref="D132:F132"/>
    <mergeCell ref="C127:K127"/>
    <mergeCell ref="C126:K126"/>
    <mergeCell ref="I121:I125"/>
    <mergeCell ref="J121:J125"/>
    <mergeCell ref="D107:F107"/>
    <mergeCell ref="D108:F108"/>
    <mergeCell ref="D109:F109"/>
    <mergeCell ref="D111:F111"/>
    <mergeCell ref="D112:F112"/>
    <mergeCell ref="D43:F43"/>
    <mergeCell ref="I43:I49"/>
    <mergeCell ref="D44:F44"/>
    <mergeCell ref="D45:F45"/>
    <mergeCell ref="D46:F46"/>
    <mergeCell ref="D48:F48"/>
    <mergeCell ref="D49:F49"/>
    <mergeCell ref="D93:F93"/>
    <mergeCell ref="D94:F94"/>
    <mergeCell ref="D64:F64"/>
    <mergeCell ref="I64:I70"/>
    <mergeCell ref="D65:F65"/>
    <mergeCell ref="D66:F66"/>
    <mergeCell ref="D69:F69"/>
    <mergeCell ref="D70:F70"/>
    <mergeCell ref="D57:F57"/>
    <mergeCell ref="C50:C52"/>
    <mergeCell ref="D50:F50"/>
    <mergeCell ref="I50:I56"/>
    <mergeCell ref="D51:F51"/>
    <mergeCell ref="D52:F52"/>
    <mergeCell ref="D53:F53"/>
    <mergeCell ref="D55:F55"/>
    <mergeCell ref="D56:F56"/>
    <mergeCell ref="I36:I42"/>
    <mergeCell ref="D38:F38"/>
    <mergeCell ref="D39:F39"/>
    <mergeCell ref="D40:F40"/>
    <mergeCell ref="J36:J42"/>
    <mergeCell ref="B12:C12"/>
    <mergeCell ref="D12:G12"/>
    <mergeCell ref="B22:C22"/>
    <mergeCell ref="D22:G22"/>
    <mergeCell ref="B23:C23"/>
    <mergeCell ref="D23:G23"/>
    <mergeCell ref="D37:F37"/>
    <mergeCell ref="B27:I27"/>
    <mergeCell ref="B28:I28"/>
    <mergeCell ref="B33:I33"/>
    <mergeCell ref="D35:F35"/>
    <mergeCell ref="C36:C38"/>
    <mergeCell ref="D36:F36"/>
    <mergeCell ref="B35:C35"/>
    <mergeCell ref="B29:F29"/>
    <mergeCell ref="B2:I2"/>
    <mergeCell ref="B3:I3"/>
    <mergeCell ref="B5:I5"/>
    <mergeCell ref="G7:I7"/>
    <mergeCell ref="B8:I8"/>
    <mergeCell ref="H20:I20"/>
    <mergeCell ref="D21:G21"/>
    <mergeCell ref="B13:C13"/>
    <mergeCell ref="D13:G13"/>
    <mergeCell ref="B16:H16"/>
    <mergeCell ref="B18:C18"/>
    <mergeCell ref="D18:G18"/>
    <mergeCell ref="B17:C17"/>
    <mergeCell ref="D17:G17"/>
    <mergeCell ref="B21:C21"/>
    <mergeCell ref="B20:C20"/>
    <mergeCell ref="D19:G19"/>
    <mergeCell ref="D20:E20"/>
    <mergeCell ref="F20:G20"/>
    <mergeCell ref="B10:C10"/>
    <mergeCell ref="D10:G10"/>
    <mergeCell ref="B11:C11"/>
    <mergeCell ref="D11:G11"/>
    <mergeCell ref="B14:G15"/>
    <mergeCell ref="D120:F120"/>
    <mergeCell ref="C133:C135"/>
    <mergeCell ref="D133:F133"/>
    <mergeCell ref="C71:C73"/>
    <mergeCell ref="D71:F71"/>
    <mergeCell ref="D72:F72"/>
    <mergeCell ref="D73:F73"/>
    <mergeCell ref="D74:F74"/>
    <mergeCell ref="D77:F77"/>
    <mergeCell ref="D78:F78"/>
    <mergeCell ref="C78:C80"/>
    <mergeCell ref="D79:F79"/>
    <mergeCell ref="D80:F80"/>
    <mergeCell ref="D81:F81"/>
    <mergeCell ref="D85:F85"/>
    <mergeCell ref="C92:C94"/>
    <mergeCell ref="D92:F92"/>
    <mergeCell ref="D88:F88"/>
    <mergeCell ref="B118:J118"/>
    <mergeCell ref="D100:F100"/>
    <mergeCell ref="D104:F104"/>
    <mergeCell ref="D102:F102"/>
    <mergeCell ref="D106:F106"/>
    <mergeCell ref="I106:I112"/>
    <mergeCell ref="G149:H149"/>
    <mergeCell ref="B159:I159"/>
    <mergeCell ref="B157:C157"/>
    <mergeCell ref="B160:H160"/>
    <mergeCell ref="I78:I84"/>
    <mergeCell ref="B116:I116"/>
    <mergeCell ref="C121:C123"/>
    <mergeCell ref="D121:F121"/>
    <mergeCell ref="B106:B112"/>
    <mergeCell ref="C106:C108"/>
    <mergeCell ref="D113:F113"/>
    <mergeCell ref="D97:F97"/>
    <mergeCell ref="D98:F98"/>
    <mergeCell ref="D101:F101"/>
    <mergeCell ref="I92:I98"/>
    <mergeCell ref="D95:F95"/>
    <mergeCell ref="C99:C101"/>
    <mergeCell ref="I99:I105"/>
    <mergeCell ref="I85:I91"/>
    <mergeCell ref="D86:F86"/>
    <mergeCell ref="D87:F87"/>
    <mergeCell ref="D96:F96"/>
    <mergeCell ref="D103:F103"/>
    <mergeCell ref="D110:F110"/>
    <mergeCell ref="J133:J137"/>
    <mergeCell ref="I133:I137"/>
    <mergeCell ref="D134:F134"/>
    <mergeCell ref="D135:F135"/>
    <mergeCell ref="D136:F136"/>
    <mergeCell ref="D137:F137"/>
    <mergeCell ref="I71:I77"/>
    <mergeCell ref="B162:H162"/>
    <mergeCell ref="B161:C161"/>
    <mergeCell ref="D138:F138"/>
    <mergeCell ref="B154:C154"/>
    <mergeCell ref="B152:I152"/>
    <mergeCell ref="B155:C155"/>
    <mergeCell ref="B156:C156"/>
    <mergeCell ref="C141:J141"/>
    <mergeCell ref="D145:F145"/>
    <mergeCell ref="D146:F146"/>
    <mergeCell ref="D147:F147"/>
    <mergeCell ref="D148:F148"/>
    <mergeCell ref="G145:H145"/>
    <mergeCell ref="G146:H146"/>
    <mergeCell ref="G147:H147"/>
    <mergeCell ref="G148:H148"/>
    <mergeCell ref="D149:F149"/>
    <mergeCell ref="J57:J63"/>
    <mergeCell ref="J64:J70"/>
    <mergeCell ref="J71:J77"/>
    <mergeCell ref="J78:J84"/>
    <mergeCell ref="J85:J91"/>
    <mergeCell ref="D83:F83"/>
    <mergeCell ref="D84:F84"/>
    <mergeCell ref="C85:C87"/>
    <mergeCell ref="D90:F90"/>
    <mergeCell ref="D91:F91"/>
    <mergeCell ref="I57:I63"/>
    <mergeCell ref="D59:F59"/>
    <mergeCell ref="D62:F62"/>
    <mergeCell ref="D63:F63"/>
    <mergeCell ref="D60:F60"/>
    <mergeCell ref="D67:F67"/>
    <mergeCell ref="D58:F58"/>
    <mergeCell ref="K133:K137"/>
    <mergeCell ref="J92:J98"/>
    <mergeCell ref="J99:J105"/>
    <mergeCell ref="J106:J112"/>
    <mergeCell ref="K36:K42"/>
    <mergeCell ref="K43:K49"/>
    <mergeCell ref="K50:K56"/>
    <mergeCell ref="K57:K63"/>
    <mergeCell ref="K64:K70"/>
    <mergeCell ref="K71:K77"/>
    <mergeCell ref="K78:K84"/>
    <mergeCell ref="K85:K91"/>
    <mergeCell ref="K92:K98"/>
    <mergeCell ref="K99:K105"/>
    <mergeCell ref="K106:K112"/>
    <mergeCell ref="J43:J49"/>
    <mergeCell ref="J50:J56"/>
    <mergeCell ref="K121:K125"/>
    <mergeCell ref="B117:K117"/>
    <mergeCell ref="B121:B137"/>
    <mergeCell ref="B120:C120"/>
    <mergeCell ref="B50:B63"/>
    <mergeCell ref="B36:B49"/>
    <mergeCell ref="B64:B70"/>
    <mergeCell ref="B71:B77"/>
    <mergeCell ref="B92:B98"/>
    <mergeCell ref="B99:B105"/>
    <mergeCell ref="C57:C59"/>
    <mergeCell ref="C64:C66"/>
    <mergeCell ref="B78:B91"/>
    <mergeCell ref="C43:C45"/>
    <mergeCell ref="B25:I25"/>
    <mergeCell ref="B30:C30"/>
    <mergeCell ref="D30:I30"/>
    <mergeCell ref="B31:C31"/>
    <mergeCell ref="D31:I32"/>
    <mergeCell ref="D41:F41"/>
    <mergeCell ref="D47:F47"/>
    <mergeCell ref="D54:F54"/>
    <mergeCell ref="D61:F61"/>
    <mergeCell ref="D68:F68"/>
    <mergeCell ref="D75:F75"/>
    <mergeCell ref="D76:F76"/>
    <mergeCell ref="D82:F82"/>
    <mergeCell ref="D89:F89"/>
    <mergeCell ref="D105:F105"/>
    <mergeCell ref="D99:F99"/>
    <mergeCell ref="D42:F42"/>
  </mergeCells>
  <dataValidations disablePrompts="1" count="1">
    <dataValidation type="list" allowBlank="1" showInputMessage="1" showErrorMessage="1" sqref="C146:C148" xr:uid="{70397433-22EC-C147-852A-7377DD544A02}">
      <formula1>$K$146:$K$150</formula1>
    </dataValidation>
  </dataValidations>
  <hyperlinks>
    <hyperlink ref="D30" r:id="rId1" xr:uid="{F9787524-C173-4D59-A946-A971E1459836}"/>
    <hyperlink ref="D31" r:id="rId2" xr:uid="{C8C28035-7612-426A-A285-F03DDC7F1632}"/>
  </hyperlinks>
  <pageMargins left="0.25" right="0.25" top="0.75" bottom="0.75" header="0.3" footer="0.3"/>
  <pageSetup paperSize="9" scale="61" fitToHeight="0" orientation="portrait" horizontalDpi="4294967293"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Riener</dc:creator>
  <cp:lastModifiedBy>Gröttrup, Sören</cp:lastModifiedBy>
  <cp:lastPrinted>2020-07-28T09:43:12Z</cp:lastPrinted>
  <dcterms:created xsi:type="dcterms:W3CDTF">2020-04-20T09:04:16Z</dcterms:created>
  <dcterms:modified xsi:type="dcterms:W3CDTF">2024-11-24T19:33:02Z</dcterms:modified>
</cp:coreProperties>
</file>